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124" documentId="8_{9D0EE6EB-CC3C-4228-830F-35749719C835}" xr6:coauthVersionLast="47" xr6:coauthVersionMax="47" xr10:uidLastSave="{0AF40B78-9E0E-45E5-89C7-503A510FF99E}"/>
  <bookViews>
    <workbookView xWindow="28695" yWindow="-5325" windowWidth="26010" windowHeight="20985" tabRatio="796" xr2:uid="{9927F07C-67FA-445E-8A99-0026FD0E8B7A}"/>
  </bookViews>
  <sheets>
    <sheet name="EOL invulling totaal" sheetId="21" r:id="rId1"/>
    <sheet name="SP0 punt einde afval hergebruik" sheetId="10"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21" l="1"/>
  <c r="F35" i="21"/>
  <c r="E12" i="13"/>
  <c r="E13" i="13"/>
  <c r="H34" i="21"/>
  <c r="H29" i="21"/>
  <c r="H30" i="21"/>
  <c r="F29" i="21"/>
  <c r="F30" i="21"/>
  <c r="F23" i="21"/>
  <c r="F24" i="21"/>
  <c r="F34" i="21"/>
  <c r="F31" i="21"/>
  <c r="F25" i="21"/>
  <c r="F22" i="21"/>
  <c r="F11" i="21"/>
  <c r="F12" i="21"/>
  <c r="F13" i="21"/>
  <c r="F28" i="21"/>
  <c r="F14" i="21"/>
  <c r="H34" i="15"/>
  <c r="H33" i="15"/>
  <c r="H32" i="15"/>
  <c r="H31" i="15"/>
  <c r="H30" i="15"/>
  <c r="E37" i="15" s="1"/>
  <c r="F32" i="21" s="1"/>
  <c r="H39" i="14"/>
  <c r="H38" i="14"/>
  <c r="H37" i="14"/>
  <c r="H36" i="14"/>
  <c r="H35" i="14"/>
  <c r="E42" i="14" s="1"/>
  <c r="F26" i="21" s="1"/>
  <c r="E15" i="13"/>
  <c r="E14" i="13"/>
  <c r="E11" i="13"/>
  <c r="E31" i="13" s="1"/>
  <c r="F15" i="21" s="1"/>
  <c r="F59" i="12"/>
  <c r="E34" i="13" l="1"/>
  <c r="F19" i="21" s="1"/>
  <c r="E35" i="13"/>
  <c r="F20" i="21" s="1"/>
  <c r="E33" i="13"/>
  <c r="F18" i="21" s="1"/>
  <c r="E16" i="13"/>
  <c r="E32" i="13"/>
  <c r="F17" i="21" s="1"/>
  <c r="E36" i="13" l="1"/>
</calcChain>
</file>

<file path=xl/sharedStrings.xml><?xml version="1.0" encoding="utf-8"?>
<sst xmlns="http://schemas.openxmlformats.org/spreadsheetml/2006/main" count="528" uniqueCount="303">
  <si>
    <t>actief kool</t>
  </si>
  <si>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</si>
  <si>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</si>
  <si>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</si>
  <si>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</si>
  <si>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</si>
  <si>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</si>
  <si>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</si>
  <si>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</si>
  <si>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</si>
  <si>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</si>
  <si>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</si>
  <si>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</si>
  <si>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</si>
  <si>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</si>
  <si>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</si>
  <si>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</si>
  <si>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</si>
  <si>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</si>
  <si>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</si>
  <si>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</si>
  <si>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</si>
  <si>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</si>
  <si>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</si>
  <si>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</si>
  <si>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</si>
  <si>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</si>
  <si>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</si>
  <si>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</si>
  <si>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</si>
  <si>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</si>
  <si>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</si>
  <si>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</si>
  <si>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</si>
  <si>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</si>
  <si>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</si>
  <si>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</si>
  <si>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</si>
  <si>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Recyclycing</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</si>
  <si>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</si>
  <si>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</si>
  <si>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</si>
  <si>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</si>
  <si>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</si>
  <si>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</si>
  <si>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</si>
  <si>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</si>
  <si>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</si>
  <si>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</si>
  <si>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</si>
  <si>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</si>
  <si>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</si>
  <si>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</si>
  <si>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</si>
  <si>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</si>
  <si>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</si>
  <si>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</si>
  <si>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</si>
  <si>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</si>
  <si>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</si>
  <si>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</si>
  <si>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</si>
  <si>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</si>
  <si>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</si>
  <si>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</si>
  <si>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</si>
  <si>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</si>
  <si>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</si>
  <si>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</si>
  <si>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</si>
  <si>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</si>
  <si>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</si>
  <si>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</si>
  <si>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</si>
  <si>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</si>
  <si>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</si>
  <si>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</si>
  <si>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</si>
  <si>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</si>
  <si>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</si>
  <si>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</si>
  <si>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</si>
  <si>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</si>
  <si>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</si>
  <si>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</si>
  <si>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</si>
  <si>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</si>
  <si>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</si>
  <si>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</si>
  <si>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</si>
  <si>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</si>
  <si>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</si>
  <si>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</si>
  <si>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</si>
  <si>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</si>
  <si>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</si>
  <si>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</si>
  <si>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</si>
  <si>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</si>
  <si>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</si>
  <si>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</si>
  <si>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</si>
  <si>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</si>
  <si>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</si>
  <si>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</si>
  <si>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</si>
  <si>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</si>
  <si>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</si>
  <si>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</si>
  <si>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</si>
  <si>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</si>
  <si>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</si>
  <si>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</si>
  <si>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</si>
  <si>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</si>
  <si>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</si>
  <si>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</si>
  <si>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</si>
  <si>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</si>
  <si>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</si>
  <si>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</si>
  <si>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</si>
  <si>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</si>
  <si>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</si>
  <si>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</si>
  <si>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</si>
  <si>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</si>
  <si>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</si>
  <si>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</si>
  <si>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</si>
  <si>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</si>
  <si>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</si>
  <si>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</si>
  <si>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</si>
  <si>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</si>
  <si>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</si>
  <si>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</si>
  <si>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</si>
  <si>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</si>
  <si>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</si>
  <si>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</si>
  <si>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</si>
  <si>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</si>
  <si>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</si>
  <si>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</si>
  <si>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</si>
  <si>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</si>
  <si>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</si>
  <si>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</si>
  <si>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</si>
  <si>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</si>
  <si>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</si>
  <si>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</si>
  <si>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</si>
  <si>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</si>
  <si>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</si>
  <si>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</si>
  <si>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</si>
  <si>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</si>
  <si>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</si>
  <si>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</si>
  <si>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</si>
  <si>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</si>
  <si>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</si>
  <si>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</si>
  <si>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</si>
  <si>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</si>
  <si>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</si>
  <si>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</si>
  <si>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</si>
  <si>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</si>
  <si>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</si>
  <si>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</si>
  <si>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</si>
  <si>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</si>
  <si>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</si>
  <si>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</si>
  <si>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</si>
  <si>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</si>
  <si>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</si>
  <si>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</si>
  <si>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</si>
  <si>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</si>
  <si>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</si>
  <si>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</si>
  <si>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</si>
  <si>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</si>
  <si>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</si>
  <si>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</si>
  <si>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</si>
  <si>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</si>
  <si>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</si>
  <si>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</si>
  <si>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</si>
  <si>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</si>
  <si>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</si>
  <si>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</si>
  <si>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</si>
  <si>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</si>
  <si>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</si>
  <si>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</si>
  <si>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</si>
  <si>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</si>
  <si>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</si>
  <si>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</si>
  <si>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</si>
  <si>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</si>
  <si>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</si>
  <si>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</si>
  <si>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</si>
  <si>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</si>
  <si>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</si>
  <si>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</si>
  <si>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</si>
  <si>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</si>
  <si>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</si>
  <si>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</si>
  <si>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</si>
  <si>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</si>
  <si>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</si>
  <si>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</si>
  <si>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</si>
  <si>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</si>
  <si>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</si>
  <si>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</si>
  <si>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</si>
  <si>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</si>
  <si>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</si>
  <si>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</si>
  <si>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</si>
  <si>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</si>
  <si>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</si>
  <si>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</si>
  <si>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</si>
  <si>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</si>
  <si>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</si>
  <si>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</si>
  <si>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</si>
  <si>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</si>
  <si>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</si>
  <si>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</si>
  <si>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</si>
  <si>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</si>
  <si>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</si>
  <si>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</si>
  <si>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</si>
  <si>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</si>
  <si>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</si>
  <si>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</si>
  <si>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</si>
  <si>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</si>
  <si>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</si>
  <si>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</si>
  <si>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</si>
  <si>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</si>
  <si>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</si>
  <si>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</si>
  <si>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</si>
  <si>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</si>
  <si>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</si>
  <si>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hernieuwbaar</t>
  </si>
  <si>
    <t xml:space="preserve">Geregenereerde actieve kool dient als adsorbens om opgeloste organische microverontreinigingen en/of zwavel-/siloxaanverbindingen uit proces- of afvalwater en industriële rook-/procesgassen te verwijderen, vergelijkbaar met virgin GAC.
Korte onderbouwing
De functie is onveranderd: na thermische reactivatie behoudt de kool een hoog intern oppervlak en adsorptie­capaciteit, waardoor dezelfde zuiveringsprestatie wordt gehaald als bij nieuwe (primaire) kool.
Bronnen
BS EN 12915-1:2009 • CEN • 
 • 2009-02-01 • “specifies the minimum purity requirements for virgin granular activated carbon used for the treatment of water.”
BS EN 12915-2:2009 • CEN •  • 2009-06-30 • “Products … Granular activated carbon – Part 2: Reactivated granular activated carbon.”
</t>
  </si>
  <si>
    <t>Bronnen</t>
  </si>
  <si>
    <t xml:space="preserve">Ja. Drink- en industriewaterbedrijven, biogasinstallaties en rookgas-SCR-systemen specificeren standaard virgin GAC (EN 12915) in bestekken; vraag bestaat dus onafhankelijk van regeneraat.
Korte onderbouwing
Leveranciers adverteren virgin GAC “conform EN 12915” en waterschappen schrijven deze norm uit in aanbestedingen; secundaire kool vervangt slechts een deel van een stabiele bestaande markt.
Bronnen
Activated Carbon for Water • Jacobi Carbons • 
Colorado Water Purification  • 2022-04-15 • “spent GAC is returned … virgin make-up carbon can be added.”
AQUACARB 207C datasheet • Calgon/Chemviron • adeptpwt.co.uk
 • 2014-05-02 • “complies with the European standard EN 12915 … drinking-water applications.”
</t>
  </si>
  <si>
    <t xml:space="preserve">Ja, mits geregenereerd volgens EN 12915-2: re-GAC moet dezelfde limieten (pH, as ≤ 5 %, jodiumgetal ≥ 1000 mg/g, vrij van teer/olie) halen als virgin GAC; leveranciers leveren ISO 9001-gecertificeerde testrapporten.
Korte onderbouwing
Deel 2 verwijst expliciet naar de eisen van deel 1 en bevat extra hygiënische bepalingen (reactor uitsluitend voor drinkwater-GAC). Product­-datasheets tonen conformiteit na reactivatie.
Bronnen
BS EN 12915-2:2009 • CEN • carbofull.com.sg
 • 2009-06-30 • “plant used to reactivate … shall ensure the carbon meets Part 1 requirements.”FILTRASORB 400 datasheet • Chemviron • 
Treitel Online • 2022-11-15 • “Recycling activated carbon by thermal reactivation … guarantees the specifications.”
</t>
  </si>
  <si>
    <t xml:space="preserve">Antwoord (≤ 5 regels)
● Gebruikte kool = afval → Bal §3.5.11 “verwerken … verbranden van afval” ⇒ omgevings­vergunning &amp; meldplicht.
● Regeneratie = bewerken gevaarlijk afval; product krijgt pas nieuw-stoffenstatus na kwaliteitsverklaring conform EN 12915-2 (geen Bbk, want niet-bouwstof).
● Verbranding blijft afval tot verbrandingsresten; emissie-eisen uit BBT-AMvB (Ied).
Korte onderbouwing
Bal regelt alle be- en verwerkings­activiteiten voor bedrijfs/gevaarlijk afval. Aangezien actieve kool geen bouwstof is, Bbk/Rbk 2022 is niet van toepassing; chemische product valt daarna onder REACH/CLP.
Bronnen
IPLO – Bal par. 3.5.11 • Ministerie I&amp;W • 
Informatiepunt Leefomgeving
 • 2025-06-11 • “Voor het verwerken van bedrijfs- en gevaarlijke afvalstoffen gelden … paragraaf 3.5.11 … Verbranden van afval.”
Besluit/Regeling Bodemkwaliteit overzicht • IPLO • 
Informatiepunt Leefomgeving
 • 2024-01-01 • “Regels richten zich op bouwstoffen … niet van toepassing op chemische adsorbenten.”
</t>
  </si>
  <si>
    <t>Ja. Chemviron (Calgon Carbon) en Desotec bieden in NL/BE contracten voor terugname + reactivatie van verzadigde actieve kool. Bij afkeur kan de kool thermisch worden verwijderd bij o.a. Indaver/AVR, zodat altijd een alternatief kanaal bestaat.
Korte onderbouwing
Beide bedrijven beschikken over Europese reactivatie­installaties en profileren zich als ‘recycler’ van gebruikte kool; Sectorplan 25 bevestigt verbranding als minimum­standaard als recycling (reactivatie) niet mogelijk is.
Bronnen
Chemviron Carbon Reactivation • Chemviron • https://www.chemviron.eu/solutions/carbon-reactivation/ • geraadpleegd 4-8-2025 • “Chemviron’s reactivation facilities provide a recycling service for clean water … spent carbons” 
chemviron.eu
Desotec closed-loop facility • Biogas Community • 11-11-2024 • “At full capacity, around 15 000 t re-made activated carbon will be produced annually” 
Biogas Community
LAP3 Sectorplan 25 Actief kool (versie 3-12-2014) • IenW • https://lap3.nl/…/25_actief_kool.pdf • p. 1 • “De minimumstandaard voor actief kool zonder kwik is verbranden” 
LAP3</t>
  </si>
  <si>
    <t xml:space="preserve">Europees bulk-index €2,25 /kg (≈ €2,05 /kg) juli 2025; retail NL voorbeeld €27,99 per 5 kg (= €5,6 /kg). Geregenereerde kool heeft dus positieve marktwaarde.
Korte onderbouwing
Prijs­index Business-Analytiq toont actuele groothandelswaarde; Bol-listing bewijst dat kleinere hoeveelheden ook commercieel worden verkocht.
Bronnen
Activated carbon price index • BusinessAnalytiq • https://businessanalytiq.com/…/activated-carbon-prices/ • 07-2025 • “Europe: US$2.25/kg” 
businessanalytiq
vidaXL Actieve kool 5 kg • Bol.com • https://www.bol.com/…/vidaxl-actieve-kool-korrels-5-kg/ • geraadpleegd 4-8-2025 • “€27,99 voor 5 kg” 
Bol
</t>
  </si>
  <si>
    <t>NL-capaciteit ≈ 15 kt/jaar (Norit Klazienaveen); Desotec breidt uit tot 15 kt/jaar in België (=&gt; 30 kt/jaar regionaal). Drink- en industriewaterbedrijven sluiten meerjarige raamcontracten voor geregenereerde kool, wat continu afzet garandeert.
Korte onderbouwing
Capaciteitscijfers tonen dat gespecialiseerde installaties investeren in blijvende productie; publieke aanbestedingen van waterschappen (TenderNed) vragen specifiek om “periodieke regeneratie van GAK”, wat de langlopende vraag bevestigt.
Bronnen
Norit decarbonisation study • PBL • “production capacity of the Klazienaveen plant is ~15 kt/year” (result-snippet) • 2023 
pbl.nl
Desotec facility 15 kt/yr • Biogas Community • 11-11-2024 • zie boven 
Biogas Community</t>
  </si>
  <si>
    <t>Niet gevonden.
Zoekpad
Zoektermen “ton verzadigde actieve kool per jaar Nederland”, “AquaMinerals actieve kool volumes”, “RWZI GAK hoeveelheden” op AquaMinerals.com, STOWA, PBL, RWS, CBS; geen concrete tonnages aangetroffen.
Wel aannamelijk dat dit geen belemering is.</t>
  </si>
  <si>
    <t>Elementaire / geregenereerde actieve kool (CAS 7440-44-0) staat níet op de RIVM-ZZS-lijst of de ECHA Candidate-List. Spent kool kan echter ZZS (bv. kwik, PFAS) bevatten; bij &gt;10 mg Hg/kg schrijft Sectorplan 25 verbranding of ontkwikken voor, wat het EoW-moment uitstelt.
Korte onderbouwing
RIVM-nieuws juli 2025 en ECHA substance-page tonen geen vermelding. LAP3 Sectorplan 25 geeft drempels en verwerkingseisen voor kwikhoudende kool.
Conclussie als er ZZS in aanwezig zitten dan wordt het verbrand. Zo niet dan wordt het gerecyled.
Bronnen
Nieuwe ZZS - juli 2025 • RIVM • https://rvs.rivm.nl/nieuws/nieuwe-zeer-zorgwekkende-stoffen-juli-2025 • 17-07-2025 • lijstupdate; actieve kool niet genoemd 
rvs.rivm.nl
Carbon (CAS 7440-44-0) • ECHA substance info • https://echa.europa.eu/…/100.028.321 • 18-12-2023 • “Candidate List … not applicable” 
European Chemicals Agency
LAP3 Sectorplan 25 • IenW • idem supra • art. b1-b3 kwik grens 10/50 mg Hg ds 
LAP3</t>
  </si>
  <si>
    <t>Punt einde afval is het moment dat de kool is ingezammeld en voordat het wordt opgewerkt.</t>
  </si>
  <si>
    <t>vind volgens bronnen niet plaats. Er gaat geen kool verloren</t>
  </si>
  <si>
    <t>Losmaakbaar koolfilter</t>
  </si>
  <si>
    <t>vindt niet plaats</t>
  </si>
  <si>
    <t>LAP3 Sectorplan 25: “Gebruikte actief kool wordt meestal zo bewerkt dat hergebruik/recycling mogelijk is; re-activatie gebeurt doorgaans bij de leverancier.
 + KWR-LCA: per cyclus blijft ± 85-90 % kool behouden; 10-15 % gaat verloren.</t>
  </si>
  <si>
    <t xml:space="preserve"> https://lap3.nl/publish/pages/120665/lap3_sp25_actief_kool_ow_1-1-2024.pdf
 https://www.kwrwater.nl/projecten/lca-studie-aan-varianten-van-actieve-kool/</t>
  </si>
  <si>
    <t>uit sommige documente blijkt dat regeneratie ter plaatse mogelijk is. Dit zou om slechts 5% gaan en zou ook heel specifiek zijn. Dus voor nu generiek op 0% gehouden</t>
  </si>
  <si>
    <t>https://lap3.nl/publish/pages/120665/lap3_sp25_actief_kool_ow_1-1-2024.pdf</t>
  </si>
  <si>
    <t xml:space="preserve">Minimumstandaard voor niet-(re)activeerbare stromen is verbranden. </t>
  </si>
  <si>
    <t>Alleen toegestaan voor kool met veel onbrandbare of POP-houdende verontreinigen.  https://lap3.nl/publish/pages/120665/lap3_sp25_actief_kool_ow_1-1-2024.pdf</t>
  </si>
  <si>
    <t>Zit in het ecoinvent profiel voor verbranding</t>
  </si>
  <si>
    <t>Invulsheet hergebruik, NVT</t>
  </si>
  <si>
    <t>Na inzameling, is punt einde afval bereikt. Dus alles zit na D</t>
  </si>
  <si>
    <t>Spent activated carbon, granular {RER}| treatment of spent activated carbon, granular from hard coal, reactivation | EN15804, U</t>
  </si>
  <si>
    <t>Zitten al de bewerkstappen in om het op te werken</t>
  </si>
  <si>
    <t>Activated carbon, granular {RER}| activated carbon production, granular from hard coal | EN15804, U</t>
  </si>
  <si>
    <t>Technisch gelijkwaardig, volgens het ecoinvent profiel</t>
  </si>
  <si>
    <t>Uitgaande van dry mass</t>
  </si>
  <si>
    <t>5,65</t>
  </si>
  <si>
    <t>Ecoinvent.gaat uit van 5.65 maar wel o.b.v. een 30% of wet mass. Zie artikel bron uit ecoinvent hieronder:  Literature value. Dry mass for spent activated carbon is 30% of wet mass (see page 644 of article below). The reference product is expressed on a dry matter basis (1kg), meaning that wet weight of spent GAC treated is 3.33(see product properties).
Munoz et al. (2007) Life-Cycle Assessment of a Coupled Advanced Oxidation-Biological Process for Wastewater Treatment: Comparison with Granular Activated Carbon Adsorption. Environmental Engineering Science, 24(5): 638-651.
Properties
Biogenic carbon content – packaging: 0 kg C
Biogenic carbon content – product: 0 kg C
Carbon content, fossil: 0.81 kg C/kg dry mass
Carbon content, non-fossil: 0 kg C/kg dry mass
Dry mass: 1 kg
Heating value, net: 5.65 MJ
Primary energy non-renewable, energy resources: 2.5308858550671633 MJ
Primary energy non-renewable, material: 5.65 MJ
Primary energy renewable, energy resources: 0.9987085928580228 MJ
Primary energy renewable, material: 0 MJ
Wet mass: 3.33333333333333 kg</t>
  </si>
  <si>
    <t>Gewichts verlies bij recycling</t>
  </si>
  <si>
    <t xml:space="preserve">Volgens ecoinvent is er 1kg spent activate coal nodig om 0.9 lg activated carbon te krijgen. </t>
  </si>
  <si>
    <t>Omschrijving verbrandingsprofiel</t>
  </si>
  <si>
    <t>Aangehouden NMD basisprofiel/ecoinvent profiel</t>
  </si>
  <si>
    <t>onderbouwing</t>
  </si>
  <si>
    <t>Profiel voor verbranding</t>
  </si>
  <si>
    <t>0106-avC&amp;Verbranden, overig (o.b.v. Municipal solid waste {NL}| treatment of, incineration | Cut-off, U)</t>
  </si>
  <si>
    <t>Verbranding van koolstof</t>
  </si>
  <si>
    <t>Hier was geen profiel van. Op de lijst gezet met profielen die mogelijk aangemaakt moeten worden. Maar voor nu het algemene profiel aangehouden.</t>
  </si>
  <si>
    <t>Koolstof uit een industrie (zoals een waterszuiverings) installatie</t>
  </si>
  <si>
    <t>Actief kool</t>
  </si>
  <si>
    <t>0001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</si>
</sst>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0">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12" fillId="0" borderId="0" xfId="45" applyAlignment="1">
      <alignment wrapText="1"/>
    </xf>
    <xf numFmtId="0" fontId="3" fillId="16" borderId="1" xfId="12" applyAlignment="1">
      <protection locked="0"/>
    </xf>
    <xf numFmtId="0" fontId="12" fillId="28" borderId="1" xfId="45" applyFill="1" applyBorder="1" applyAlignment="1">
      <alignment wrapText="1"/>
    </xf>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0" fillId="28" borderId="1" xfId="58" quotePrefix="1" applyFont="1" applyAlignment="1">
      <alignment wrapText="1"/>
      <protection locked="0"/>
    </xf>
    <xf numFmtId="0" fontId="3" fillId="16" borderId="1" xfId="12" quotePrefix="1">
      <protection locked="0"/>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670924"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23</xdr:row>
      <xdr:rowOff>283845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6421100"/>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77</xdr:row>
      <xdr:rowOff>31096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lap3.nl/publish/pages/120665/lap3_sp25_actief_kool_ow_1-1-2024.pdf" TargetMode="External"/><Relationship Id="rId1" Type="http://schemas.openxmlformats.org/officeDocument/2006/relationships/hyperlink" Target="https://lap3.nl/publish/pages/120665/lap3_sp25_actief_kool_ow_1-1-2024.pdf" TargetMode="Externa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lap3.nl/publish/pages/120665/lap3_sp25_actief_kool_ow_1-1-2024.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topLeftCell="A2" zoomScale="145" zoomScaleNormal="145" workbookViewId="0">
      <selection activeCell="G8" sqref="G8"/>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3</v>
      </c>
      <c r="C2" s="1"/>
      <c r="D2" s="1"/>
      <c r="E2" s="1"/>
      <c r="F2" s="1"/>
      <c r="G2" s="1"/>
      <c r="H2" s="1"/>
      <c r="I2" s="1"/>
      <c r="J2" s="1"/>
      <c r="K2" s="1"/>
      <c r="L2" s="1"/>
      <c r="M2" s="1"/>
      <c r="N2" s="1"/>
      <c r="O2" s="1"/>
      <c r="P2" s="1"/>
      <c r="Q2" s="1"/>
      <c r="R2" s="1"/>
      <c r="S2" s="1"/>
      <c r="T2" s="1"/>
      <c r="U2" s="1"/>
      <c r="V2" s="1"/>
      <c r="W2" s="1"/>
      <c r="X2" s="1"/>
      <c r="Y2" s="1"/>
    </row>
    <row r="3" spans="2:25" x14ac:dyDescent="0.2">
      <c r="B3" s="7"/>
      <c r="C3" s="7" t="s">
        <v>4</v>
      </c>
      <c r="D3" s="7"/>
      <c r="E3" s="7"/>
      <c r="F3" s="7"/>
      <c r="G3" s="7"/>
      <c r="H3" s="7"/>
      <c r="I3" s="7"/>
      <c r="J3" s="7"/>
      <c r="K3" s="7"/>
      <c r="L3" s="7"/>
      <c r="M3" s="7"/>
      <c r="N3" s="7"/>
      <c r="O3" s="7"/>
      <c r="P3" s="7"/>
      <c r="Q3" s="7"/>
      <c r="R3" s="7"/>
      <c r="S3" s="7"/>
      <c r="T3" s="7"/>
      <c r="U3" s="7"/>
      <c r="V3" s="7"/>
      <c r="W3" s="7"/>
      <c r="X3" s="7"/>
      <c r="Y3" s="7"/>
    </row>
    <row r="5" spans="2:25" x14ac:dyDescent="0.2">
      <c r="D5" t="s">
        <v>5</v>
      </c>
    </row>
    <row r="7" spans="2:25" ht="11" thickBot="1" x14ac:dyDescent="0.3">
      <c r="D7" s="5"/>
      <c r="E7" s="5" t="s">
        <v>6</v>
      </c>
      <c r="F7" s="5" t="s">
        <v>7</v>
      </c>
      <c r="G7" s="5" t="s">
        <v>8</v>
      </c>
      <c r="H7" s="5" t="s">
        <v>9</v>
      </c>
      <c r="I7" s="5" t="s">
        <v>6</v>
      </c>
    </row>
    <row r="8" spans="2:25" ht="11.5" thickTop="1" thickBot="1" x14ac:dyDescent="0.3">
      <c r="D8" s="5" t="s">
        <v>10</v>
      </c>
      <c r="E8" s="3" t="s">
        <v>11</v>
      </c>
      <c r="F8" s="99" t="s">
        <v>302</v>
      </c>
      <c r="G8" s="3" t="s">
        <v>6</v>
      </c>
      <c r="H8" s="2" t="s">
        <v>12</v>
      </c>
      <c r="I8" s="3"/>
    </row>
    <row r="9" spans="2:25" ht="10.5" thickTop="1" x14ac:dyDescent="0.2">
      <c r="D9" s="3"/>
      <c r="E9" s="3" t="s">
        <v>13</v>
      </c>
      <c r="F9" s="2" t="s">
        <v>301</v>
      </c>
      <c r="G9" s="3" t="s">
        <v>6</v>
      </c>
      <c r="H9" s="2" t="s">
        <v>12</v>
      </c>
      <c r="I9" s="3"/>
    </row>
    <row r="10" spans="2:25" x14ac:dyDescent="0.2">
      <c r="D10" s="3"/>
      <c r="E10" s="3" t="s">
        <v>14</v>
      </c>
      <c r="F10" s="2"/>
      <c r="G10" s="3" t="s">
        <v>6</v>
      </c>
      <c r="H10" s="2" t="s">
        <v>12</v>
      </c>
      <c r="I10" s="3"/>
    </row>
    <row r="11" spans="2:25" x14ac:dyDescent="0.2">
      <c r="D11" s="3"/>
      <c r="E11" s="3" t="s">
        <v>15</v>
      </c>
      <c r="F11" s="70" t="str">
        <f>'SP 1 Verdeling EOL'!G47</f>
        <v>Koolstof uit een industrie (zoals een waterszuiverings) installatie</v>
      </c>
      <c r="G11" s="3" t="s">
        <v>6</v>
      </c>
      <c r="H11" s="70"/>
      <c r="I11" s="3" t="s">
        <v>16</v>
      </c>
    </row>
    <row r="12" spans="2:25" x14ac:dyDescent="0.2">
      <c r="E12" s="3" t="s">
        <v>17</v>
      </c>
      <c r="F12" s="70" t="str">
        <f>'SP 1 Verdeling EOL'!G48</f>
        <v>Losmaakbaar koolfilter</v>
      </c>
      <c r="G12" s="3" t="s">
        <v>6</v>
      </c>
      <c r="H12" s="70"/>
      <c r="I12" s="3" t="s">
        <v>16</v>
      </c>
    </row>
    <row r="13" spans="2:25" x14ac:dyDescent="0.2">
      <c r="D13" s="3"/>
      <c r="E13" s="3" t="s">
        <v>18</v>
      </c>
      <c r="F13" s="70" t="str">
        <f>'SP 1 Verdeling EOL'!G49</f>
        <v>nvt</v>
      </c>
      <c r="G13" s="3" t="s">
        <v>6</v>
      </c>
      <c r="H13" s="70"/>
      <c r="I13" s="3" t="s">
        <v>16</v>
      </c>
    </row>
    <row r="14" spans="2:25" x14ac:dyDescent="0.2">
      <c r="D14" s="3"/>
      <c r="E14" s="3" t="s">
        <v>19</v>
      </c>
      <c r="F14" s="70">
        <f>'SP 1 Verdeling EOL'!F53</f>
        <v>0</v>
      </c>
      <c r="G14" s="3" t="s">
        <v>20</v>
      </c>
      <c r="H14" s="70"/>
      <c r="I14" s="9" t="s">
        <v>21</v>
      </c>
    </row>
    <row r="15" spans="2:25" x14ac:dyDescent="0.2">
      <c r="D15" s="3"/>
      <c r="E15" s="3" t="s">
        <v>22</v>
      </c>
      <c r="F15" s="70">
        <f>'SP 2 EOL efficientie '!E31</f>
        <v>0</v>
      </c>
      <c r="G15" s="3" t="s">
        <v>20</v>
      </c>
      <c r="H15" s="70"/>
      <c r="I15" s="9" t="s">
        <v>21</v>
      </c>
    </row>
    <row r="16" spans="2:25" x14ac:dyDescent="0.2">
      <c r="D16" s="3"/>
      <c r="E16" s="3"/>
      <c r="F16" s="69"/>
      <c r="G16" s="3"/>
      <c r="H16" s="69"/>
      <c r="I16" s="9"/>
    </row>
    <row r="17" spans="4:9" ht="11" thickBot="1" x14ac:dyDescent="0.3">
      <c r="D17" s="5" t="s">
        <v>23</v>
      </c>
      <c r="E17" s="3" t="s">
        <v>28</v>
      </c>
      <c r="F17" s="70">
        <f>'SP 2 EOL efficientie '!E32</f>
        <v>0</v>
      </c>
      <c r="G17" s="3"/>
      <c r="H17" s="70"/>
      <c r="I17" s="9" t="s">
        <v>25</v>
      </c>
    </row>
    <row r="18" spans="4:9" ht="10.5" thickTop="1" x14ac:dyDescent="0.2">
      <c r="D18" s="3"/>
      <c r="E18" s="3" t="s">
        <v>27</v>
      </c>
      <c r="F18" s="70">
        <f>'SP 2 EOL efficientie '!E33</f>
        <v>0.76</v>
      </c>
      <c r="G18" s="3" t="s">
        <v>20</v>
      </c>
      <c r="H18" s="70"/>
      <c r="I18" s="9" t="s">
        <v>25</v>
      </c>
    </row>
    <row r="19" spans="4:9" x14ac:dyDescent="0.2">
      <c r="D19" s="3"/>
      <c r="E19" s="3" t="s">
        <v>26</v>
      </c>
      <c r="F19" s="70">
        <f>'SP 2 EOL efficientie '!E34</f>
        <v>0.24000000000000002</v>
      </c>
      <c r="G19" s="3" t="s">
        <v>20</v>
      </c>
      <c r="H19" s="70"/>
      <c r="I19" s="9" t="s">
        <v>25</v>
      </c>
    </row>
    <row r="20" spans="4:9" x14ac:dyDescent="0.2">
      <c r="D20" s="3"/>
      <c r="E20" s="3" t="s">
        <v>24</v>
      </c>
      <c r="F20" s="70">
        <f>'SP 2 EOL efficientie '!E35</f>
        <v>0</v>
      </c>
      <c r="G20" s="3" t="s">
        <v>20</v>
      </c>
      <c r="H20" s="70"/>
      <c r="I20" s="9" t="s">
        <v>25</v>
      </c>
    </row>
    <row r="21" spans="4:9" x14ac:dyDescent="0.2">
      <c r="D21" s="3"/>
      <c r="E21" s="3"/>
      <c r="F21" s="3"/>
      <c r="G21" s="3"/>
      <c r="H21" s="2"/>
      <c r="I21" s="9"/>
    </row>
    <row r="22" spans="4:9" ht="11" thickBot="1" x14ac:dyDescent="0.3">
      <c r="D22" s="5" t="s">
        <v>29</v>
      </c>
      <c r="E22" s="3" t="s">
        <v>30</v>
      </c>
      <c r="F22" s="72" t="str">
        <f>'SP0 punt einde afval recycling'!E80</f>
        <v>Punt einde afval is het moment dat de kool is ingezammeld en voordat het wordt opgewerkt.</v>
      </c>
      <c r="G22" s="3" t="s">
        <v>6</v>
      </c>
      <c r="H22" s="72"/>
      <c r="I22" s="9" t="s">
        <v>31</v>
      </c>
    </row>
    <row r="23" spans="4:9" ht="10.5" thickTop="1" x14ac:dyDescent="0.2">
      <c r="D23" s="3"/>
      <c r="E23" s="3" t="s">
        <v>32</v>
      </c>
      <c r="F23" s="70" t="str">
        <f>'SP 3 hergebruik'!E7</f>
        <v xml:space="preserve"> </v>
      </c>
      <c r="G23" s="3" t="s">
        <v>33</v>
      </c>
      <c r="H23" s="2"/>
      <c r="I23" s="9" t="s">
        <v>34</v>
      </c>
    </row>
    <row r="24" spans="4:9" x14ac:dyDescent="0.2">
      <c r="D24" s="3"/>
      <c r="E24" s="3" t="s">
        <v>35</v>
      </c>
      <c r="F24" s="70" t="str">
        <f>'SP 3 hergebruik'!E8</f>
        <v xml:space="preserve"> </v>
      </c>
      <c r="G24" s="3" t="s">
        <v>33</v>
      </c>
      <c r="H24" s="2"/>
      <c r="I24" s="9" t="s">
        <v>34</v>
      </c>
    </row>
    <row r="25" spans="4:9" x14ac:dyDescent="0.2">
      <c r="D25" s="3"/>
      <c r="E25" s="3" t="s">
        <v>36</v>
      </c>
      <c r="F25" s="70" t="str">
        <f>'SP 3 hergebruik'!D18</f>
        <v/>
      </c>
      <c r="G25" s="3" t="s">
        <v>33</v>
      </c>
      <c r="H25" s="70"/>
      <c r="I25" s="9" t="s">
        <v>34</v>
      </c>
    </row>
    <row r="26" spans="4:9" x14ac:dyDescent="0.2">
      <c r="D26" s="3"/>
      <c r="E26" s="3" t="s">
        <v>37</v>
      </c>
      <c r="F26" s="72">
        <f>'SP 3 hergebruik'!E42</f>
        <v>0.5</v>
      </c>
      <c r="G26" s="3" t="s">
        <v>20</v>
      </c>
      <c r="H26" s="72"/>
      <c r="I26" s="9" t="s">
        <v>34</v>
      </c>
    </row>
    <row r="27" spans="4:9" x14ac:dyDescent="0.2">
      <c r="D27" s="3"/>
      <c r="E27" s="3"/>
      <c r="F27" s="3"/>
      <c r="G27" s="3"/>
      <c r="H27" s="3"/>
      <c r="I27" s="3"/>
    </row>
    <row r="28" spans="4:9" ht="11" thickBot="1" x14ac:dyDescent="0.3">
      <c r="D28" s="5" t="s">
        <v>38</v>
      </c>
      <c r="E28" s="3" t="s">
        <v>39</v>
      </c>
      <c r="F28" s="70" t="str">
        <f>'SP0 punt einde afval hergebruik'!E80</f>
        <v/>
      </c>
      <c r="G28" s="3" t="s">
        <v>40</v>
      </c>
      <c r="H28" s="72"/>
      <c r="I28" s="9" t="s">
        <v>31</v>
      </c>
    </row>
    <row r="29" spans="4:9" ht="10.5" thickTop="1" x14ac:dyDescent="0.2">
      <c r="D29" s="3"/>
      <c r="E29" s="3" t="s">
        <v>41</v>
      </c>
      <c r="F29" s="70" t="str">
        <f>'SP 4 recycling'!E7</f>
        <v>nvt</v>
      </c>
      <c r="G29" s="3" t="s">
        <v>33</v>
      </c>
      <c r="H29" s="72" t="str">
        <f>'SP 4 recycling'!F7</f>
        <v>Na inzameling, is punt einde afval bereikt. Dus alles zit na D</v>
      </c>
      <c r="I29" s="9" t="s">
        <v>42</v>
      </c>
    </row>
    <row r="30" spans="4:9" x14ac:dyDescent="0.2">
      <c r="D30" s="3"/>
      <c r="E30" s="3" t="s">
        <v>43</v>
      </c>
      <c r="F30" s="70" t="str">
        <f>'SP 4 recycling'!E8</f>
        <v>Spent activated carbon, granular {RER}| treatment of spent activated carbon, granular from hard coal, reactivation | EN15804, U</v>
      </c>
      <c r="G30" s="3" t="s">
        <v>33</v>
      </c>
      <c r="H30" s="72" t="str">
        <f>'SP 4 recycling'!F8</f>
        <v>Zitten al de bewerkstappen in om het op te werken</v>
      </c>
      <c r="I30" s="9" t="s">
        <v>42</v>
      </c>
    </row>
    <row r="31" spans="4:9" x14ac:dyDescent="0.2">
      <c r="D31" s="3"/>
      <c r="E31" s="3" t="s">
        <v>44</v>
      </c>
      <c r="F31" s="70" t="str">
        <f>'SP 4 recycling'!D18</f>
        <v>Activated carbon, granular {RER}| activated carbon production, granular from hard coal | EN15804, U</v>
      </c>
      <c r="G31" s="3" t="s">
        <v>33</v>
      </c>
      <c r="H31" s="72"/>
      <c r="I31" s="9" t="s">
        <v>42</v>
      </c>
    </row>
    <row r="32" spans="4:9" x14ac:dyDescent="0.2">
      <c r="D32" s="3"/>
      <c r="E32" s="3" t="s">
        <v>45</v>
      </c>
      <c r="F32" s="72">
        <f>'SP 4 recycling'!E37</f>
        <v>0.9</v>
      </c>
      <c r="G32" s="3" t="s">
        <v>20</v>
      </c>
      <c r="H32" s="72"/>
      <c r="I32" s="9" t="s">
        <v>42</v>
      </c>
    </row>
    <row r="33" spans="4:9" x14ac:dyDescent="0.2">
      <c r="D33" s="3"/>
      <c r="E33" s="3"/>
      <c r="F33" s="3"/>
      <c r="G33" s="3"/>
      <c r="H33" s="2"/>
      <c r="I33" s="3"/>
    </row>
    <row r="34" spans="4:9" ht="11" thickBot="1" x14ac:dyDescent="0.3">
      <c r="D34" s="5" t="s">
        <v>46</v>
      </c>
      <c r="E34" s="3" t="s">
        <v>47</v>
      </c>
      <c r="F34" s="75" t="str">
        <f>'SP 5 AVI'!E15</f>
        <v>5,65</v>
      </c>
      <c r="G34" s="3" t="s">
        <v>48</v>
      </c>
      <c r="H34" s="76" t="str">
        <f>'SP 5 AVI'!$F$15</f>
        <v>Ecoinvent.gaat uit van 5.65 maar wel o.b.v. een 30% of wet mass. Zie artikel bron uit ecoinvent hieronder:  Literature value. Dry mass for spent activated carbon is 30% of wet mass (see page 644 of article below). The reference product is expressed on a dry matter basis (1kg), meaning that wet weight of spent GAC treated is 3.33(see product properties).
Munoz et al. (2007) Life-Cycle Assessment of a Coupled Advanced Oxidation-Biological Process for Wastewater Treatment: Comparison with Granular Activated Carbon Adsorption. Environmental Engineering Science, 24(5): 638-651.
Properties
Biogenic carbon content – packaging: 0 kg C
Biogenic carbon content – product: 0 kg C
Carbon content, fossil: 0.81 kg C/kg dry mass
Carbon content, non-fossil: 0 kg C/kg dry mass
Dry mass: 1 kg
Heating value, net: 5.65 MJ
Primary energy non-renewable, energy resources: 2.5308858550671633 MJ
Primary energy non-renewable, material: 5.65 MJ
Primary energy renewable, energy resources: 0.9987085928580228 MJ
Primary energy renewable, material: 0 MJ
Wet mass: 3.33333333333333 kg</v>
      </c>
      <c r="I34" s="9" t="s">
        <v>49</v>
      </c>
    </row>
    <row r="35" spans="4:9" ht="11.5" thickTop="1" thickBot="1" x14ac:dyDescent="0.3">
      <c r="D35" s="5"/>
      <c r="E35" s="3" t="s">
        <v>296</v>
      </c>
      <c r="F35" s="75" t="str">
        <f>'SP 5 AVI'!$E$18</f>
        <v>0106-avC&amp;Verbranden, overig (o.b.v. Municipal solid waste {NL}| treatment of, incineration | Cut-off, U)</v>
      </c>
      <c r="G35" s="3" t="s">
        <v>33</v>
      </c>
      <c r="H35" s="76" t="str">
        <f>'SP 5 AVI'!$F$18</f>
        <v>Hier was geen profiel van. Op de lijst gezet met profielen die mogelijk aangemaakt moeten worden. Maar voor nu het algemene profiel aangehouden.</v>
      </c>
      <c r="I35" s="9"/>
    </row>
    <row r="36" spans="4:9" ht="10.5" thickTop="1" x14ac:dyDescent="0.2">
      <c r="D36" s="3"/>
      <c r="E36" s="3" t="s">
        <v>50</v>
      </c>
      <c r="F36" s="2"/>
      <c r="G36" s="3"/>
      <c r="H36" s="2"/>
      <c r="I36" s="3" t="s">
        <v>51</v>
      </c>
    </row>
    <row r="37" spans="4:9" x14ac:dyDescent="0.2">
      <c r="D37" s="3"/>
      <c r="E37" s="3"/>
      <c r="F37" s="3"/>
      <c r="G37" s="3"/>
      <c r="H37" s="3"/>
      <c r="I37" s="3"/>
    </row>
    <row r="38" spans="4:9" ht="11" thickBot="1" x14ac:dyDescent="0.3">
      <c r="D38" s="5" t="s">
        <v>52</v>
      </c>
      <c r="E38" s="3" t="s">
        <v>53</v>
      </c>
      <c r="F38" s="2"/>
      <c r="G38" s="3" t="s">
        <v>33</v>
      </c>
      <c r="H38" s="2"/>
      <c r="I38" s="3" t="s">
        <v>54</v>
      </c>
    </row>
    <row r="39"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Dropdowns!$D$2:$D$3</xm:f>
          </x14:formula1>
          <xm:sqref>F36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heetViews>
  <sheetFormatPr defaultRowHeight="10" x14ac:dyDescent="0.2"/>
  <cols>
    <col min="1" max="3" width="4.109375" customWidth="1"/>
    <col min="4" max="4" width="14.6640625" bestFit="1" customWidth="1"/>
    <col min="5" max="5" width="28.6640625" bestFit="1" customWidth="1"/>
  </cols>
  <sheetData>
    <row r="2" spans="2:30" ht="20.5" thickBot="1" x14ac:dyDescent="0.55000000000000004">
      <c r="B2" s="10" t="s">
        <v>55</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56</v>
      </c>
    </row>
    <row r="5" spans="2:30" ht="17.5" x14ac:dyDescent="0.45">
      <c r="C5" s="12" t="s">
        <v>57</v>
      </c>
      <c r="D5" s="12"/>
      <c r="E5" s="2"/>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x14ac:dyDescent="0.5">
      <c r="C6" s="13" t="s">
        <v>58</v>
      </c>
      <c r="D6" s="13"/>
      <c r="E6" s="2" t="s">
        <v>59</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x14ac:dyDescent="0.2">
      <c r="D7" s="11"/>
    </row>
    <row r="8" spans="2:30" ht="11.5" x14ac:dyDescent="0.25">
      <c r="D8" s="14" t="s">
        <v>60</v>
      </c>
      <c r="E8" t="s">
        <v>61</v>
      </c>
    </row>
    <row r="9" spans="2:30" ht="11.5" x14ac:dyDescent="0.25">
      <c r="D9" s="14"/>
      <c r="E9" s="15" t="s">
        <v>62</v>
      </c>
    </row>
    <row r="10" spans="2:30" ht="11.5" x14ac:dyDescent="0.25">
      <c r="D10" s="14"/>
      <c r="E10" t="s">
        <v>63</v>
      </c>
    </row>
    <row r="11" spans="2:30" ht="11.5" x14ac:dyDescent="0.25">
      <c r="D11" s="14"/>
    </row>
    <row r="12" spans="2:30" ht="11.5" x14ac:dyDescent="0.25">
      <c r="D12" s="14" t="s">
        <v>64</v>
      </c>
      <c r="E12" s="16" t="s">
        <v>65</v>
      </c>
    </row>
    <row r="13" spans="2:30" ht="11.5" x14ac:dyDescent="0.25">
      <c r="D13" s="14"/>
      <c r="E13" s="16"/>
    </row>
    <row r="14" spans="2:30" ht="24" customHeight="1" x14ac:dyDescent="0.25">
      <c r="D14" s="14"/>
      <c r="E14" s="82" t="s">
        <v>66</v>
      </c>
      <c r="F14" s="82"/>
      <c r="G14" s="82"/>
      <c r="H14" s="82"/>
      <c r="I14" s="82"/>
      <c r="J14" s="82"/>
      <c r="K14" s="82"/>
      <c r="L14" s="82"/>
      <c r="M14" s="82"/>
    </row>
    <row r="15" spans="2:30" ht="11.5" x14ac:dyDescent="0.25">
      <c r="D15" s="14"/>
      <c r="E15" s="81" t="s">
        <v>67</v>
      </c>
      <c r="F15" s="81"/>
      <c r="G15" s="81"/>
      <c r="H15" s="81"/>
      <c r="I15" s="81"/>
      <c r="J15" s="81"/>
      <c r="K15" s="81"/>
      <c r="L15" s="81"/>
      <c r="M15" s="81"/>
    </row>
    <row r="16" spans="2:30" ht="75" customHeight="1" x14ac:dyDescent="0.25">
      <c r="D16" s="14"/>
      <c r="E16" s="80"/>
      <c r="F16" s="80"/>
      <c r="G16" s="80"/>
      <c r="H16" s="80"/>
      <c r="I16" s="80"/>
      <c r="J16" s="80"/>
      <c r="K16" s="80"/>
      <c r="L16" s="80"/>
      <c r="M16" s="80"/>
    </row>
    <row r="17" spans="4:30" ht="11.5" x14ac:dyDescent="0.25">
      <c r="D17" s="14"/>
    </row>
    <row r="18" spans="4:30" ht="31.5" customHeight="1" x14ac:dyDescent="0.25">
      <c r="D18" s="14"/>
      <c r="E18" s="86" t="s">
        <v>68</v>
      </c>
      <c r="F18" s="82"/>
      <c r="G18" s="82"/>
      <c r="H18" s="82"/>
      <c r="I18" s="82"/>
      <c r="J18" s="82"/>
      <c r="K18" s="82"/>
      <c r="L18" s="82"/>
      <c r="M18" s="82"/>
    </row>
    <row r="19" spans="4:30" ht="11.5" x14ac:dyDescent="0.25">
      <c r="D19" s="14"/>
      <c r="E19" s="81" t="s">
        <v>67</v>
      </c>
      <c r="F19" s="81"/>
      <c r="G19" s="81"/>
      <c r="H19" s="81"/>
      <c r="I19" s="81"/>
      <c r="J19" s="81"/>
      <c r="K19" s="81"/>
      <c r="L19" s="81"/>
      <c r="M19" s="81"/>
    </row>
    <row r="20" spans="4:30" ht="75" customHeight="1" x14ac:dyDescent="0.25">
      <c r="D20" s="14"/>
      <c r="E20" s="80"/>
      <c r="F20" s="80"/>
      <c r="G20" s="80"/>
      <c r="H20" s="80"/>
      <c r="I20" s="80"/>
      <c r="J20" s="80"/>
      <c r="K20" s="80"/>
      <c r="L20" s="80"/>
      <c r="M20" s="80"/>
    </row>
    <row r="21" spans="4:30" ht="11.5" x14ac:dyDescent="0.25">
      <c r="D21" s="14"/>
    </row>
    <row r="22" spans="4:30" ht="24" customHeight="1" x14ac:dyDescent="0.25">
      <c r="D22" s="14"/>
      <c r="E22" s="82" t="s">
        <v>69</v>
      </c>
      <c r="F22" s="82"/>
      <c r="G22" s="82"/>
      <c r="H22" s="82"/>
      <c r="I22" s="82"/>
      <c r="J22" s="82"/>
      <c r="K22" s="82"/>
      <c r="L22" s="82"/>
      <c r="M22" s="82"/>
    </row>
    <row r="23" spans="4:30" ht="11.5" x14ac:dyDescent="0.25">
      <c r="D23" s="14"/>
      <c r="E23" s="81" t="s">
        <v>67</v>
      </c>
      <c r="F23" s="81"/>
      <c r="G23" s="81"/>
      <c r="H23" s="81"/>
      <c r="I23" s="81"/>
      <c r="J23" s="81"/>
      <c r="K23" s="81"/>
      <c r="L23" s="81"/>
      <c r="M23" s="81"/>
    </row>
    <row r="24" spans="4:30" ht="75" customHeight="1" x14ac:dyDescent="0.25">
      <c r="D24" s="14"/>
      <c r="E24" s="80"/>
      <c r="F24" s="80"/>
      <c r="G24" s="80"/>
      <c r="H24" s="80"/>
      <c r="I24" s="80"/>
      <c r="J24" s="80"/>
      <c r="K24" s="80"/>
      <c r="L24" s="80"/>
      <c r="M24" s="80"/>
    </row>
    <row r="25" spans="4:30" ht="11.5" x14ac:dyDescent="0.25">
      <c r="D25" s="14"/>
    </row>
    <row r="26" spans="4:30" ht="24" customHeight="1" x14ac:dyDescent="0.25">
      <c r="D26" s="14"/>
      <c r="E26" s="82" t="s">
        <v>70</v>
      </c>
      <c r="F26" s="82"/>
      <c r="G26" s="82"/>
      <c r="H26" s="82"/>
      <c r="I26" s="82"/>
      <c r="J26" s="82"/>
      <c r="K26" s="82"/>
      <c r="L26" s="82"/>
      <c r="M26" s="82"/>
    </row>
    <row r="27" spans="4:30" ht="11.5" x14ac:dyDescent="0.25">
      <c r="D27" s="14"/>
      <c r="E27" s="81" t="s">
        <v>67</v>
      </c>
      <c r="F27" s="81"/>
      <c r="G27" s="81"/>
      <c r="H27" s="81"/>
      <c r="I27" s="81"/>
      <c r="J27" s="81"/>
      <c r="K27" s="81"/>
      <c r="L27" s="81"/>
      <c r="M27" s="81"/>
      <c r="AD27" s="17" t="s">
        <v>71</v>
      </c>
    </row>
    <row r="28" spans="4:30" ht="75" customHeight="1" x14ac:dyDescent="0.25">
      <c r="D28" s="14"/>
      <c r="E28" s="80"/>
      <c r="F28" s="80"/>
      <c r="G28" s="80"/>
      <c r="H28" s="80"/>
      <c r="I28" s="80"/>
      <c r="J28" s="80"/>
      <c r="K28" s="80"/>
      <c r="L28" s="80"/>
      <c r="M28" s="80"/>
    </row>
    <row r="29" spans="4:30" ht="11.5" x14ac:dyDescent="0.25">
      <c r="D29" s="14"/>
    </row>
    <row r="30" spans="4:30" ht="11.5" x14ac:dyDescent="0.25">
      <c r="D30" s="14"/>
      <c r="AB30" s="6"/>
    </row>
    <row r="31" spans="4:30" ht="11.5" x14ac:dyDescent="0.25">
      <c r="D31" s="14" t="s">
        <v>72</v>
      </c>
      <c r="E31" t="s">
        <v>73</v>
      </c>
    </row>
    <row r="32" spans="4:30" ht="11.5" x14ac:dyDescent="0.25">
      <c r="D32" s="14"/>
      <c r="E32" s="83" t="s">
        <v>74</v>
      </c>
      <c r="F32" s="84"/>
      <c r="G32" s="84"/>
      <c r="H32" s="84"/>
      <c r="I32" s="84"/>
      <c r="J32" s="84"/>
      <c r="K32" s="84"/>
      <c r="L32" s="84"/>
      <c r="M32" s="85"/>
    </row>
    <row r="33" spans="4:13" ht="10.5" x14ac:dyDescent="0.25">
      <c r="E33" s="18" t="s">
        <v>75</v>
      </c>
    </row>
    <row r="35" spans="4:13" ht="11.5" x14ac:dyDescent="0.25">
      <c r="D35" s="14" t="s">
        <v>76</v>
      </c>
      <c r="E35" s="16" t="s">
        <v>77</v>
      </c>
    </row>
    <row r="36" spans="4:13" ht="11.5" x14ac:dyDescent="0.25">
      <c r="D36" s="14"/>
      <c r="E36" s="16"/>
    </row>
    <row r="37" spans="4:13" ht="48" customHeight="1" x14ac:dyDescent="0.2">
      <c r="D37" s="19" t="s">
        <v>78</v>
      </c>
      <c r="E37" s="82" t="s">
        <v>79</v>
      </c>
      <c r="F37" s="82"/>
      <c r="G37" s="82"/>
      <c r="H37" s="82"/>
      <c r="I37" s="82"/>
      <c r="J37" s="82"/>
      <c r="K37" s="82"/>
      <c r="L37" s="82"/>
      <c r="M37" s="82"/>
    </row>
    <row r="38" spans="4:13" ht="11.5" x14ac:dyDescent="0.25">
      <c r="D38" s="14"/>
      <c r="E38" s="81" t="s">
        <v>67</v>
      </c>
      <c r="F38" s="81"/>
      <c r="G38" s="81"/>
      <c r="H38" s="81"/>
      <c r="I38" s="81"/>
      <c r="J38" s="81"/>
      <c r="K38" s="81"/>
      <c r="L38" s="81"/>
      <c r="M38" s="81"/>
    </row>
    <row r="39" spans="4:13" ht="75" customHeight="1" x14ac:dyDescent="0.25">
      <c r="D39" s="14"/>
      <c r="E39" s="80"/>
      <c r="F39" s="80"/>
      <c r="G39" s="80"/>
      <c r="H39" s="80"/>
      <c r="I39" s="80"/>
      <c r="J39" s="80"/>
      <c r="K39" s="80"/>
      <c r="L39" s="80"/>
      <c r="M39" s="80"/>
    </row>
    <row r="40" spans="4:13" ht="11.5" x14ac:dyDescent="0.25">
      <c r="D40" s="14"/>
    </row>
    <row r="41" spans="4:13" ht="24" customHeight="1" x14ac:dyDescent="0.25">
      <c r="D41" s="14"/>
      <c r="E41" s="82" t="s">
        <v>80</v>
      </c>
      <c r="F41" s="82"/>
      <c r="G41" s="82"/>
      <c r="H41" s="82"/>
      <c r="I41" s="82"/>
      <c r="J41" s="82"/>
      <c r="K41" s="82"/>
      <c r="L41" s="82"/>
      <c r="M41" s="82"/>
    </row>
    <row r="42" spans="4:13" ht="11.5" x14ac:dyDescent="0.25">
      <c r="D42" s="14"/>
      <c r="E42" s="81" t="s">
        <v>67</v>
      </c>
      <c r="F42" s="81"/>
      <c r="G42" s="81"/>
      <c r="H42" s="81"/>
      <c r="I42" s="81"/>
      <c r="J42" s="81"/>
      <c r="K42" s="81"/>
      <c r="L42" s="81"/>
      <c r="M42" s="81"/>
    </row>
    <row r="43" spans="4:13" ht="75" customHeight="1" x14ac:dyDescent="0.25">
      <c r="D43" s="14"/>
      <c r="E43" s="80"/>
      <c r="F43" s="80"/>
      <c r="G43" s="80"/>
      <c r="H43" s="80"/>
      <c r="I43" s="80"/>
      <c r="J43" s="80"/>
      <c r="K43" s="80"/>
      <c r="L43" s="80"/>
      <c r="M43" s="80"/>
    </row>
    <row r="44" spans="4:13" ht="11.5" x14ac:dyDescent="0.25">
      <c r="D44" s="14"/>
    </row>
    <row r="45" spans="4:13" ht="36" customHeight="1" x14ac:dyDescent="0.25">
      <c r="D45" s="14"/>
      <c r="E45" s="82" t="s">
        <v>81</v>
      </c>
      <c r="F45" s="82"/>
      <c r="G45" s="82"/>
      <c r="H45" s="82"/>
      <c r="I45" s="82"/>
      <c r="J45" s="82"/>
      <c r="K45" s="82"/>
      <c r="L45" s="82"/>
      <c r="M45" s="82"/>
    </row>
    <row r="46" spans="4:13" ht="11.5" x14ac:dyDescent="0.25">
      <c r="D46" s="14"/>
      <c r="E46" s="81" t="s">
        <v>67</v>
      </c>
      <c r="F46" s="81"/>
      <c r="G46" s="81"/>
      <c r="H46" s="81"/>
      <c r="I46" s="81"/>
      <c r="J46" s="81"/>
      <c r="K46" s="81"/>
      <c r="L46" s="81"/>
      <c r="M46" s="81"/>
    </row>
    <row r="47" spans="4:13" ht="75" customHeight="1" x14ac:dyDescent="0.25">
      <c r="D47" s="14"/>
      <c r="E47" s="80"/>
      <c r="F47" s="80"/>
      <c r="G47" s="80"/>
      <c r="H47" s="80"/>
      <c r="I47" s="80"/>
      <c r="J47" s="80"/>
      <c r="K47" s="80"/>
      <c r="L47" s="80"/>
      <c r="M47" s="80"/>
    </row>
    <row r="48" spans="4:13" ht="11.5" x14ac:dyDescent="0.25">
      <c r="D48" s="14"/>
    </row>
    <row r="49" spans="4:13" ht="36" customHeight="1" x14ac:dyDescent="0.25">
      <c r="D49" s="14"/>
      <c r="E49" s="82" t="s">
        <v>82</v>
      </c>
      <c r="F49" s="82"/>
      <c r="G49" s="82"/>
      <c r="H49" s="82"/>
      <c r="I49" s="82"/>
      <c r="J49" s="82"/>
      <c r="K49" s="82"/>
      <c r="L49" s="82"/>
      <c r="M49" s="82"/>
    </row>
    <row r="50" spans="4:13" ht="11.5" x14ac:dyDescent="0.25">
      <c r="D50" s="14"/>
      <c r="E50" s="81" t="s">
        <v>67</v>
      </c>
      <c r="F50" s="81"/>
      <c r="G50" s="81"/>
      <c r="H50" s="81"/>
      <c r="I50" s="81"/>
      <c r="J50" s="81"/>
      <c r="K50" s="81"/>
      <c r="L50" s="81"/>
      <c r="M50" s="81"/>
    </row>
    <row r="51" spans="4:13" ht="75" customHeight="1" x14ac:dyDescent="0.25">
      <c r="D51" s="14"/>
      <c r="E51" s="80"/>
      <c r="F51" s="80"/>
      <c r="G51" s="80"/>
      <c r="H51" s="80"/>
      <c r="I51" s="80"/>
      <c r="J51" s="80"/>
      <c r="K51" s="80"/>
      <c r="L51" s="80"/>
      <c r="M51" s="80"/>
    </row>
    <row r="53" spans="4:13" ht="11.5" x14ac:dyDescent="0.25">
      <c r="D53" s="14" t="s">
        <v>83</v>
      </c>
      <c r="E53" t="s">
        <v>84</v>
      </c>
    </row>
    <row r="54" spans="4:13" x14ac:dyDescent="0.2">
      <c r="E54" s="2" t="s">
        <v>85</v>
      </c>
    </row>
    <row r="56" spans="4:13" x14ac:dyDescent="0.2">
      <c r="E56" t="s">
        <v>86</v>
      </c>
    </row>
    <row r="57" spans="4:13" x14ac:dyDescent="0.2">
      <c r="E57" s="2" t="s">
        <v>87</v>
      </c>
    </row>
    <row r="59" spans="4:13" x14ac:dyDescent="0.2">
      <c r="E59" t="s">
        <v>88</v>
      </c>
    </row>
    <row r="60" spans="4:13" x14ac:dyDescent="0.2">
      <c r="E60" s="2" t="s">
        <v>59</v>
      </c>
    </row>
    <row r="62" spans="4:13" x14ac:dyDescent="0.2">
      <c r="E62" t="s">
        <v>89</v>
      </c>
    </row>
    <row r="63" spans="4:13" x14ac:dyDescent="0.2">
      <c r="E63" s="2" t="s">
        <v>59</v>
      </c>
    </row>
    <row r="65" spans="4:13" x14ac:dyDescent="0.2">
      <c r="E65" t="s">
        <v>90</v>
      </c>
    </row>
    <row r="66" spans="4:13" x14ac:dyDescent="0.2">
      <c r="E66" s="2" t="s">
        <v>59</v>
      </c>
    </row>
    <row r="68" spans="4:13" x14ac:dyDescent="0.2">
      <c r="E68" t="s">
        <v>91</v>
      </c>
    </row>
    <row r="69" spans="4:13" x14ac:dyDescent="0.2">
      <c r="E69" s="2" t="s">
        <v>59</v>
      </c>
    </row>
    <row r="71" spans="4:13" x14ac:dyDescent="0.2">
      <c r="E71" t="s">
        <v>92</v>
      </c>
    </row>
    <row r="72" spans="4:13" x14ac:dyDescent="0.2">
      <c r="E72" s="2" t="s">
        <v>59</v>
      </c>
    </row>
    <row r="74" spans="4:13" x14ac:dyDescent="0.2">
      <c r="E74" t="s">
        <v>93</v>
      </c>
    </row>
    <row r="75" spans="4:13" x14ac:dyDescent="0.2">
      <c r="E75" s="2" t="s">
        <v>59</v>
      </c>
    </row>
    <row r="78" spans="4:13" ht="11.5" x14ac:dyDescent="0.25">
      <c r="D78" s="14" t="s">
        <v>94</v>
      </c>
      <c r="E78" t="s">
        <v>95</v>
      </c>
    </row>
    <row r="79" spans="4:13" ht="11.5" x14ac:dyDescent="0.25">
      <c r="D79" s="14"/>
      <c r="E79" s="81" t="s">
        <v>67</v>
      </c>
      <c r="F79" s="81"/>
      <c r="G79" s="81"/>
      <c r="H79" s="81"/>
      <c r="I79" s="81"/>
      <c r="J79" s="81"/>
      <c r="K79" s="81"/>
      <c r="L79" s="81"/>
      <c r="M79" s="81"/>
    </row>
    <row r="80" spans="4:13" ht="75" customHeight="1" x14ac:dyDescent="0.25">
      <c r="D80" s="14"/>
      <c r="E80" s="74" t="s">
        <v>97</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workbookViewId="0">
      <selection activeCell="T26" sqref="T26"/>
    </sheetView>
  </sheetViews>
  <sheetFormatPr defaultRowHeight="10" x14ac:dyDescent="0.2"/>
  <cols>
    <col min="1" max="3" width="4.109375" customWidth="1"/>
    <col min="4" max="4" width="14.6640625" bestFit="1" customWidth="1"/>
    <col min="5" max="5" width="28.6640625" bestFit="1" customWidth="1"/>
  </cols>
  <sheetData>
    <row r="2" spans="2:30" ht="20.5" thickBot="1" x14ac:dyDescent="0.55000000000000004">
      <c r="B2" s="10" t="s">
        <v>55</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56</v>
      </c>
    </row>
    <row r="5" spans="2:30" ht="17.5" x14ac:dyDescent="0.45">
      <c r="C5" s="12" t="s">
        <v>57</v>
      </c>
      <c r="D5" s="12"/>
      <c r="E5" s="2"/>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x14ac:dyDescent="0.5">
      <c r="C6" s="13" t="s">
        <v>58</v>
      </c>
      <c r="D6" s="13"/>
      <c r="E6" s="2" t="s">
        <v>119</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x14ac:dyDescent="0.2">
      <c r="D7" s="11"/>
    </row>
    <row r="8" spans="2:30" ht="11.5" x14ac:dyDescent="0.25">
      <c r="D8" s="14" t="s">
        <v>60</v>
      </c>
      <c r="E8" t="s">
        <v>61</v>
      </c>
    </row>
    <row r="9" spans="2:30" ht="11.5" x14ac:dyDescent="0.25">
      <c r="D9" s="14"/>
      <c r="E9" s="15" t="s">
        <v>62</v>
      </c>
    </row>
    <row r="10" spans="2:30" ht="11.5" x14ac:dyDescent="0.25">
      <c r="D10" s="14"/>
      <c r="E10" t="s">
        <v>63</v>
      </c>
    </row>
    <row r="11" spans="2:30" ht="11.5" x14ac:dyDescent="0.25">
      <c r="D11" s="14"/>
    </row>
    <row r="12" spans="2:30" ht="11.5" x14ac:dyDescent="0.25">
      <c r="D12" s="14" t="s">
        <v>64</v>
      </c>
      <c r="E12" s="16" t="s">
        <v>65</v>
      </c>
    </row>
    <row r="13" spans="2:30" ht="11.5" x14ac:dyDescent="0.25">
      <c r="D13" s="14"/>
      <c r="E13" s="16"/>
    </row>
    <row r="14" spans="2:30" ht="24" customHeight="1" x14ac:dyDescent="0.25">
      <c r="D14" s="14"/>
      <c r="E14" s="82" t="s">
        <v>66</v>
      </c>
      <c r="F14" s="82"/>
      <c r="G14" s="82"/>
      <c r="H14" s="82"/>
      <c r="I14" s="82"/>
      <c r="J14" s="82"/>
      <c r="K14" s="82"/>
      <c r="L14" s="82"/>
      <c r="M14" s="82"/>
    </row>
    <row r="15" spans="2:30" ht="11.5" x14ac:dyDescent="0.25">
      <c r="D15" s="14"/>
      <c r="E15" s="81" t="s">
        <v>67</v>
      </c>
      <c r="F15" s="81"/>
      <c r="G15" s="81"/>
      <c r="H15" s="81"/>
      <c r="I15" s="81"/>
      <c r="J15" s="81"/>
      <c r="K15" s="81"/>
      <c r="L15" s="81"/>
      <c r="M15" s="81"/>
      <c r="N15" t="s">
        <v>262</v>
      </c>
    </row>
    <row r="16" spans="2:30" ht="154.5" customHeight="1" x14ac:dyDescent="0.25">
      <c r="D16" s="14"/>
      <c r="E16" s="80" t="s">
        <v>261</v>
      </c>
      <c r="F16" s="80"/>
      <c r="G16" s="80"/>
      <c r="H16" s="80"/>
      <c r="I16" s="80"/>
      <c r="J16" s="80"/>
      <c r="K16" s="80"/>
      <c r="L16" s="80"/>
      <c r="M16" s="80"/>
      <c r="N16" s="77"/>
    </row>
    <row r="17" spans="4:30" ht="11.5" x14ac:dyDescent="0.25">
      <c r="D17" s="14"/>
    </row>
    <row r="18" spans="4:30" ht="31.5" customHeight="1" x14ac:dyDescent="0.25">
      <c r="D18" s="14"/>
      <c r="E18" s="86" t="s">
        <v>68</v>
      </c>
      <c r="F18" s="82"/>
      <c r="G18" s="82"/>
      <c r="H18" s="82"/>
      <c r="I18" s="82"/>
      <c r="J18" s="82"/>
      <c r="K18" s="82"/>
      <c r="L18" s="82"/>
      <c r="M18" s="82"/>
    </row>
    <row r="19" spans="4:30" ht="11.5" x14ac:dyDescent="0.25">
      <c r="D19" s="14"/>
      <c r="E19" s="81" t="s">
        <v>67</v>
      </c>
      <c r="F19" s="81"/>
      <c r="G19" s="81"/>
      <c r="H19" s="81"/>
      <c r="I19" s="81"/>
      <c r="J19" s="81"/>
      <c r="K19" s="81"/>
      <c r="L19" s="81"/>
      <c r="M19" s="81"/>
    </row>
    <row r="20" spans="4:30" ht="75" customHeight="1" x14ac:dyDescent="0.25">
      <c r="D20" s="14"/>
      <c r="E20" s="80" t="s">
        <v>263</v>
      </c>
      <c r="F20" s="80"/>
      <c r="G20" s="80"/>
      <c r="H20" s="80"/>
      <c r="I20" s="80"/>
      <c r="J20" s="80"/>
      <c r="K20" s="80"/>
      <c r="L20" s="80"/>
      <c r="M20" s="80"/>
    </row>
    <row r="21" spans="4:30" ht="11.5" x14ac:dyDescent="0.25">
      <c r="D21" s="14"/>
    </row>
    <row r="22" spans="4:30" ht="24" customHeight="1" x14ac:dyDescent="0.25">
      <c r="D22" s="14"/>
      <c r="E22" s="82" t="s">
        <v>69</v>
      </c>
      <c r="F22" s="82"/>
      <c r="G22" s="82"/>
      <c r="H22" s="82"/>
      <c r="I22" s="82"/>
      <c r="J22" s="82"/>
      <c r="K22" s="82"/>
      <c r="L22" s="82"/>
      <c r="M22" s="82"/>
    </row>
    <row r="23" spans="4:30" ht="11.5" x14ac:dyDescent="0.25">
      <c r="D23" s="14"/>
      <c r="E23" s="81" t="s">
        <v>67</v>
      </c>
      <c r="F23" s="81"/>
      <c r="G23" s="81"/>
      <c r="H23" s="81"/>
      <c r="I23" s="81"/>
      <c r="J23" s="81"/>
      <c r="K23" s="81"/>
      <c r="L23" s="81"/>
      <c r="M23" s="81"/>
    </row>
    <row r="24" spans="4:30" ht="75" customHeight="1" x14ac:dyDescent="0.25">
      <c r="D24" s="14"/>
      <c r="E24" s="80" t="s">
        <v>264</v>
      </c>
      <c r="F24" s="80"/>
      <c r="G24" s="80"/>
      <c r="H24" s="80"/>
      <c r="I24" s="80"/>
      <c r="J24" s="80"/>
      <c r="K24" s="80"/>
      <c r="L24" s="80"/>
      <c r="M24" s="80"/>
    </row>
    <row r="25" spans="4:30" ht="11.5" x14ac:dyDescent="0.25">
      <c r="D25" s="14"/>
    </row>
    <row r="26" spans="4:30" ht="24" customHeight="1" x14ac:dyDescent="0.25">
      <c r="D26" s="14"/>
      <c r="E26" s="82" t="s">
        <v>70</v>
      </c>
      <c r="F26" s="82"/>
      <c r="G26" s="82"/>
      <c r="H26" s="82"/>
      <c r="I26" s="82"/>
      <c r="J26" s="82"/>
      <c r="K26" s="82"/>
      <c r="L26" s="82"/>
      <c r="M26" s="82"/>
    </row>
    <row r="27" spans="4:30" ht="11.5" x14ac:dyDescent="0.25">
      <c r="D27" s="14"/>
      <c r="E27" s="81" t="s">
        <v>67</v>
      </c>
      <c r="F27" s="81"/>
      <c r="G27" s="81"/>
      <c r="H27" s="81"/>
      <c r="I27" s="81"/>
      <c r="J27" s="81"/>
      <c r="K27" s="81"/>
      <c r="L27" s="81"/>
      <c r="M27" s="81"/>
      <c r="AD27" s="17" t="s">
        <v>71</v>
      </c>
    </row>
    <row r="28" spans="4:30" ht="75" customHeight="1" x14ac:dyDescent="0.25">
      <c r="D28" s="14"/>
      <c r="E28" s="80" t="s">
        <v>265</v>
      </c>
      <c r="F28" s="80"/>
      <c r="G28" s="80"/>
      <c r="H28" s="80"/>
      <c r="I28" s="80"/>
      <c r="J28" s="80"/>
      <c r="K28" s="80"/>
      <c r="L28" s="80"/>
      <c r="M28" s="80"/>
    </row>
    <row r="29" spans="4:30" ht="11.5" x14ac:dyDescent="0.25">
      <c r="D29" s="14"/>
    </row>
    <row r="30" spans="4:30" ht="11.5" x14ac:dyDescent="0.25">
      <c r="D30" s="14"/>
      <c r="AB30" s="6"/>
    </row>
    <row r="31" spans="4:30" ht="11.5" x14ac:dyDescent="0.25">
      <c r="D31" s="14" t="s">
        <v>72</v>
      </c>
      <c r="E31" t="s">
        <v>73</v>
      </c>
    </row>
    <row r="32" spans="4:30" ht="11.5" x14ac:dyDescent="0.25">
      <c r="D32" s="14"/>
      <c r="E32" s="83" t="s">
        <v>74</v>
      </c>
      <c r="F32" s="84"/>
      <c r="G32" s="84"/>
      <c r="H32" s="84"/>
      <c r="I32" s="84"/>
      <c r="J32" s="84"/>
      <c r="K32" s="84"/>
      <c r="L32" s="84"/>
      <c r="M32" s="85"/>
    </row>
    <row r="33" spans="4:13" ht="10.5" x14ac:dyDescent="0.25">
      <c r="E33" s="18" t="s">
        <v>75</v>
      </c>
    </row>
    <row r="35" spans="4:13" ht="11.5" x14ac:dyDescent="0.25">
      <c r="D35" s="14" t="s">
        <v>76</v>
      </c>
      <c r="E35" s="16" t="s">
        <v>77</v>
      </c>
    </row>
    <row r="36" spans="4:13" ht="11.5" x14ac:dyDescent="0.25">
      <c r="D36" s="14"/>
      <c r="E36" s="16"/>
    </row>
    <row r="37" spans="4:13" ht="48" customHeight="1" x14ac:dyDescent="0.2">
      <c r="D37" s="19" t="s">
        <v>78</v>
      </c>
      <c r="E37" s="82" t="s">
        <v>79</v>
      </c>
      <c r="F37" s="82"/>
      <c r="G37" s="82"/>
      <c r="H37" s="82"/>
      <c r="I37" s="82"/>
      <c r="J37" s="82"/>
      <c r="K37" s="82"/>
      <c r="L37" s="82"/>
      <c r="M37" s="82"/>
    </row>
    <row r="38" spans="4:13" ht="11.5" x14ac:dyDescent="0.25">
      <c r="D38" s="14"/>
      <c r="E38" s="81" t="s">
        <v>67</v>
      </c>
      <c r="F38" s="81"/>
      <c r="G38" s="81"/>
      <c r="H38" s="81"/>
      <c r="I38" s="81"/>
      <c r="J38" s="81"/>
      <c r="K38" s="81"/>
      <c r="L38" s="81"/>
      <c r="M38" s="81"/>
    </row>
    <row r="39" spans="4:13" ht="75" customHeight="1" x14ac:dyDescent="0.25">
      <c r="D39" s="14"/>
      <c r="E39" s="80" t="s">
        <v>266</v>
      </c>
      <c r="F39" s="80"/>
      <c r="G39" s="80"/>
      <c r="H39" s="80"/>
      <c r="I39" s="80"/>
      <c r="J39" s="80"/>
      <c r="K39" s="80"/>
      <c r="L39" s="80"/>
      <c r="M39" s="80"/>
    </row>
    <row r="40" spans="4:13" ht="11.5" x14ac:dyDescent="0.25">
      <c r="D40" s="14"/>
    </row>
    <row r="41" spans="4:13" ht="24" customHeight="1" x14ac:dyDescent="0.25">
      <c r="D41" s="14"/>
      <c r="E41" s="82" t="s">
        <v>80</v>
      </c>
      <c r="F41" s="82"/>
      <c r="G41" s="82"/>
      <c r="H41" s="82"/>
      <c r="I41" s="82"/>
      <c r="J41" s="82"/>
      <c r="K41" s="82"/>
      <c r="L41" s="82"/>
      <c r="M41" s="82"/>
    </row>
    <row r="42" spans="4:13" ht="11.5" x14ac:dyDescent="0.25">
      <c r="D42" s="14"/>
      <c r="E42" s="81" t="s">
        <v>67</v>
      </c>
      <c r="F42" s="81"/>
      <c r="G42" s="81"/>
      <c r="H42" s="81"/>
      <c r="I42" s="81"/>
      <c r="J42" s="81"/>
      <c r="K42" s="81"/>
      <c r="L42" s="81"/>
      <c r="M42" s="81"/>
    </row>
    <row r="43" spans="4:13" ht="75" customHeight="1" x14ac:dyDescent="0.25">
      <c r="D43" s="14"/>
      <c r="E43" s="80" t="s">
        <v>267</v>
      </c>
      <c r="F43" s="80"/>
      <c r="G43" s="80"/>
      <c r="H43" s="80"/>
      <c r="I43" s="80"/>
      <c r="J43" s="80"/>
      <c r="K43" s="80"/>
      <c r="L43" s="80"/>
      <c r="M43" s="80"/>
    </row>
    <row r="44" spans="4:13" ht="11.5" x14ac:dyDescent="0.25">
      <c r="D44" s="14"/>
    </row>
    <row r="45" spans="4:13" ht="36" customHeight="1" x14ac:dyDescent="0.25">
      <c r="D45" s="14"/>
      <c r="E45" s="82" t="s">
        <v>81</v>
      </c>
      <c r="F45" s="82"/>
      <c r="G45" s="82"/>
      <c r="H45" s="82"/>
      <c r="I45" s="82"/>
      <c r="J45" s="82"/>
      <c r="K45" s="82"/>
      <c r="L45" s="82"/>
      <c r="M45" s="82"/>
    </row>
    <row r="46" spans="4:13" ht="11.5" x14ac:dyDescent="0.25">
      <c r="D46" s="14"/>
      <c r="E46" s="81" t="s">
        <v>67</v>
      </c>
      <c r="F46" s="81"/>
      <c r="G46" s="81"/>
      <c r="H46" s="81"/>
      <c r="I46" s="81"/>
      <c r="J46" s="81"/>
      <c r="K46" s="81"/>
      <c r="L46" s="81"/>
      <c r="M46" s="81"/>
    </row>
    <row r="47" spans="4:13" ht="75" customHeight="1" x14ac:dyDescent="0.25">
      <c r="D47" s="14"/>
      <c r="E47" s="80" t="s">
        <v>268</v>
      </c>
      <c r="F47" s="80"/>
      <c r="G47" s="80"/>
      <c r="H47" s="80"/>
      <c r="I47" s="80"/>
      <c r="J47" s="80"/>
      <c r="K47" s="80"/>
      <c r="L47" s="80"/>
      <c r="M47" s="80"/>
    </row>
    <row r="48" spans="4:13" ht="11.5" x14ac:dyDescent="0.25">
      <c r="D48" s="14"/>
    </row>
    <row r="49" spans="4:13" ht="36" customHeight="1" x14ac:dyDescent="0.25">
      <c r="D49" s="14"/>
      <c r="E49" s="82" t="s">
        <v>82</v>
      </c>
      <c r="F49" s="82"/>
      <c r="G49" s="82"/>
      <c r="H49" s="82"/>
      <c r="I49" s="82"/>
      <c r="J49" s="82"/>
      <c r="K49" s="82"/>
      <c r="L49" s="82"/>
      <c r="M49" s="82"/>
    </row>
    <row r="50" spans="4:13" ht="11.5" x14ac:dyDescent="0.25">
      <c r="D50" s="14"/>
      <c r="E50" s="81" t="s">
        <v>67</v>
      </c>
      <c r="F50" s="81"/>
      <c r="G50" s="81"/>
      <c r="H50" s="81"/>
      <c r="I50" s="81"/>
      <c r="J50" s="81"/>
      <c r="K50" s="81"/>
      <c r="L50" s="81"/>
      <c r="M50" s="81"/>
    </row>
    <row r="51" spans="4:13" ht="75" customHeight="1" x14ac:dyDescent="0.25">
      <c r="D51" s="14"/>
      <c r="E51" s="80" t="s">
        <v>269</v>
      </c>
      <c r="F51" s="80"/>
      <c r="G51" s="80"/>
      <c r="H51" s="80"/>
      <c r="I51" s="80"/>
      <c r="J51" s="80"/>
      <c r="K51" s="80"/>
      <c r="L51" s="80"/>
      <c r="M51" s="80"/>
    </row>
    <row r="53" spans="4:13" ht="11.5" x14ac:dyDescent="0.25">
      <c r="D53" s="14" t="s">
        <v>83</v>
      </c>
      <c r="E53" t="s">
        <v>84</v>
      </c>
    </row>
    <row r="54" spans="4:13" x14ac:dyDescent="0.2">
      <c r="E54" s="2" t="s">
        <v>85</v>
      </c>
    </row>
    <row r="56" spans="4:13" x14ac:dyDescent="0.2">
      <c r="E56" t="s">
        <v>86</v>
      </c>
    </row>
    <row r="57" spans="4:13" x14ac:dyDescent="0.2">
      <c r="E57" s="2" t="s">
        <v>87</v>
      </c>
    </row>
    <row r="59" spans="4:13" x14ac:dyDescent="0.2">
      <c r="E59" t="s">
        <v>88</v>
      </c>
    </row>
    <row r="60" spans="4:13" x14ac:dyDescent="0.2">
      <c r="E60" s="2" t="s">
        <v>59</v>
      </c>
    </row>
    <row r="62" spans="4:13" x14ac:dyDescent="0.2">
      <c r="E62" t="s">
        <v>89</v>
      </c>
    </row>
    <row r="63" spans="4:13" x14ac:dyDescent="0.2">
      <c r="E63" s="2" t="s">
        <v>59</v>
      </c>
    </row>
    <row r="65" spans="4:13" x14ac:dyDescent="0.2">
      <c r="E65" t="s">
        <v>90</v>
      </c>
    </row>
    <row r="66" spans="4:13" x14ac:dyDescent="0.2">
      <c r="E66" s="2" t="s">
        <v>59</v>
      </c>
    </row>
    <row r="68" spans="4:13" x14ac:dyDescent="0.2">
      <c r="E68" t="s">
        <v>91</v>
      </c>
    </row>
    <row r="69" spans="4:13" x14ac:dyDescent="0.2">
      <c r="E69" s="2" t="s">
        <v>59</v>
      </c>
    </row>
    <row r="71" spans="4:13" x14ac:dyDescent="0.2">
      <c r="E71" t="s">
        <v>92</v>
      </c>
    </row>
    <row r="72" spans="4:13" x14ac:dyDescent="0.2">
      <c r="E72" s="2" t="s">
        <v>59</v>
      </c>
    </row>
    <row r="74" spans="4:13" x14ac:dyDescent="0.2">
      <c r="E74" t="s">
        <v>93</v>
      </c>
    </row>
    <row r="75" spans="4:13" x14ac:dyDescent="0.2">
      <c r="E75" s="78" t="s">
        <v>270</v>
      </c>
    </row>
    <row r="77" spans="4:13" x14ac:dyDescent="0.2">
      <c r="E77" t="s">
        <v>67</v>
      </c>
    </row>
    <row r="78" spans="4:13" ht="11.5" x14ac:dyDescent="0.25">
      <c r="D78" s="14" t="s">
        <v>94</v>
      </c>
      <c r="E78" t="s">
        <v>95</v>
      </c>
    </row>
    <row r="79" spans="4:13" ht="11.5" x14ac:dyDescent="0.25">
      <c r="D79" s="14"/>
      <c r="E79" s="81" t="s">
        <v>67</v>
      </c>
      <c r="F79" s="81"/>
      <c r="G79" s="81"/>
      <c r="H79" s="81"/>
      <c r="I79" s="81"/>
      <c r="J79" s="81"/>
      <c r="K79" s="81"/>
      <c r="L79" s="81"/>
      <c r="M79" s="81"/>
    </row>
    <row r="80" spans="4:13" ht="75" customHeight="1" x14ac:dyDescent="0.25">
      <c r="D80" s="14"/>
      <c r="E80" s="74" t="s">
        <v>271</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35" workbookViewId="0">
      <selection activeCell="G50" sqref="G50"/>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x14ac:dyDescent="0.55000000000000004">
      <c r="B2" s="10" t="s">
        <v>98</v>
      </c>
      <c r="C2" s="10"/>
      <c r="D2" s="10"/>
      <c r="E2" s="10"/>
      <c r="F2" s="10"/>
      <c r="G2" s="10"/>
      <c r="H2" s="10"/>
      <c r="I2" s="20"/>
      <c r="J2" s="21"/>
      <c r="K2" s="10" t="s">
        <v>99</v>
      </c>
      <c r="L2" s="10"/>
      <c r="M2" s="10"/>
      <c r="N2" s="10"/>
      <c r="O2" s="10"/>
      <c r="P2" s="10"/>
      <c r="Q2" s="10"/>
      <c r="R2" s="10"/>
      <c r="S2" s="10"/>
      <c r="T2" s="10"/>
      <c r="U2" s="10"/>
      <c r="V2" s="10"/>
      <c r="W2" s="10"/>
      <c r="X2" s="10"/>
    </row>
    <row r="3" spans="2:24" ht="10.5" thickTop="1" x14ac:dyDescent="0.2"/>
    <row r="4" spans="2:24" ht="12.65" customHeight="1" x14ac:dyDescent="0.45">
      <c r="C4" s="12" t="s">
        <v>100</v>
      </c>
      <c r="D4" s="12"/>
      <c r="E4" s="24" t="s">
        <v>0</v>
      </c>
      <c r="F4" t="s">
        <v>101</v>
      </c>
      <c r="G4" s="12"/>
      <c r="H4" s="12"/>
      <c r="I4" s="25"/>
      <c r="J4" s="26"/>
      <c r="K4" s="12"/>
      <c r="L4" s="12"/>
      <c r="M4" s="12"/>
      <c r="N4" s="12"/>
      <c r="O4" s="12"/>
      <c r="P4" s="12"/>
      <c r="Q4" s="12"/>
      <c r="R4" s="12"/>
      <c r="S4" s="12"/>
      <c r="T4" s="12"/>
      <c r="U4" s="12"/>
      <c r="V4" s="12"/>
      <c r="W4" s="12"/>
      <c r="X4" s="12"/>
    </row>
    <row r="5" spans="2:24" x14ac:dyDescent="0.2">
      <c r="D5" s="11"/>
    </row>
    <row r="7" spans="2:24" ht="15.5" thickBot="1" x14ac:dyDescent="0.45">
      <c r="D7" s="27" t="s">
        <v>102</v>
      </c>
      <c r="E7" s="27"/>
      <c r="F7" s="27"/>
      <c r="G7" s="27"/>
      <c r="H7" s="27"/>
      <c r="I7" s="28"/>
      <c r="J7" s="29"/>
      <c r="K7" s="27"/>
      <c r="L7" s="27"/>
      <c r="M7" s="27"/>
      <c r="N7" s="27"/>
      <c r="O7" s="27"/>
      <c r="P7" s="27"/>
      <c r="Q7" s="27"/>
      <c r="R7" s="27"/>
      <c r="S7" s="27"/>
      <c r="T7" s="27"/>
      <c r="U7" s="27"/>
      <c r="V7" s="27"/>
      <c r="W7" s="27"/>
      <c r="X7" s="27"/>
    </row>
    <row r="9" spans="2:24" ht="16" customHeight="1" thickBot="1" x14ac:dyDescent="0.45">
      <c r="D9" s="27" t="s">
        <v>60</v>
      </c>
      <c r="E9" s="82" t="s">
        <v>103</v>
      </c>
      <c r="F9" s="82"/>
      <c r="G9" s="82"/>
      <c r="H9" s="82"/>
      <c r="K9" s="30" t="s">
        <v>104</v>
      </c>
    </row>
    <row r="10" spans="2:24" x14ac:dyDescent="0.2">
      <c r="E10" s="82"/>
      <c r="F10" s="82"/>
      <c r="G10" s="82"/>
      <c r="H10" s="82"/>
    </row>
    <row r="11" spans="2:24" x14ac:dyDescent="0.2">
      <c r="E11" s="82"/>
      <c r="F11" s="82"/>
      <c r="G11" s="82"/>
      <c r="H11" s="82"/>
    </row>
    <row r="12" spans="2:24" x14ac:dyDescent="0.2">
      <c r="E12" s="82"/>
      <c r="F12" s="82"/>
      <c r="G12" s="82"/>
      <c r="H12" s="82"/>
    </row>
    <row r="14" spans="2:24" ht="15.5" thickBot="1" x14ac:dyDescent="0.45">
      <c r="D14" s="27" t="s">
        <v>64</v>
      </c>
      <c r="E14" t="s">
        <v>105</v>
      </c>
    </row>
    <row r="16" spans="2:24" ht="11" thickBot="1" x14ac:dyDescent="0.3">
      <c r="E16" s="31" t="s">
        <v>106</v>
      </c>
      <c r="F16" s="31" t="s">
        <v>107</v>
      </c>
      <c r="G16" s="31" t="s">
        <v>6</v>
      </c>
      <c r="H16" s="31" t="s">
        <v>99</v>
      </c>
    </row>
    <row r="17" spans="4:8" ht="50.5" thickTop="1" x14ac:dyDescent="0.2">
      <c r="E17" s="32" t="s">
        <v>108</v>
      </c>
      <c r="F17" s="33" t="s">
        <v>109</v>
      </c>
      <c r="G17" s="33" t="s">
        <v>110</v>
      </c>
      <c r="H17" s="34" t="s">
        <v>111</v>
      </c>
    </row>
    <row r="18" spans="4:8" ht="40" x14ac:dyDescent="0.2">
      <c r="E18" s="35" t="s">
        <v>112</v>
      </c>
      <c r="F18" s="36" t="s">
        <v>113</v>
      </c>
      <c r="G18" s="36" t="s">
        <v>114</v>
      </c>
      <c r="H18" s="37" t="s">
        <v>115</v>
      </c>
    </row>
    <row r="19" spans="4:8" ht="20" x14ac:dyDescent="0.2">
      <c r="E19" s="35" t="s">
        <v>29</v>
      </c>
      <c r="F19" s="36" t="s">
        <v>116</v>
      </c>
      <c r="G19" s="36" t="s">
        <v>117</v>
      </c>
      <c r="H19" s="37" t="s">
        <v>118</v>
      </c>
    </row>
    <row r="20" spans="4:8" ht="20" x14ac:dyDescent="0.2">
      <c r="E20" s="35" t="s">
        <v>119</v>
      </c>
      <c r="F20" s="36" t="s">
        <v>116</v>
      </c>
      <c r="G20" s="36" t="s">
        <v>120</v>
      </c>
      <c r="H20" s="37" t="s">
        <v>121</v>
      </c>
    </row>
    <row r="21" spans="4:8" ht="20" x14ac:dyDescent="0.2">
      <c r="E21" s="35" t="s">
        <v>122</v>
      </c>
      <c r="F21" s="36" t="s">
        <v>116</v>
      </c>
      <c r="G21" s="36" t="s">
        <v>123</v>
      </c>
      <c r="H21" s="37" t="s">
        <v>118</v>
      </c>
    </row>
    <row r="22" spans="4:8" x14ac:dyDescent="0.2">
      <c r="E22" s="38" t="s">
        <v>2</v>
      </c>
      <c r="F22" s="39" t="s">
        <v>116</v>
      </c>
      <c r="G22" s="39" t="s">
        <v>124</v>
      </c>
      <c r="H22" s="40" t="s">
        <v>121</v>
      </c>
    </row>
    <row r="23" spans="4:8" ht="11.5" x14ac:dyDescent="0.2">
      <c r="E23" s="41"/>
      <c r="F23" s="41"/>
      <c r="G23" s="41"/>
      <c r="H23" s="41"/>
    </row>
    <row r="24" spans="4:8" ht="10.5" x14ac:dyDescent="0.25">
      <c r="D24" s="8" t="s">
        <v>125</v>
      </c>
      <c r="E24" s="8" t="s">
        <v>126</v>
      </c>
    </row>
    <row r="25" spans="4:8" x14ac:dyDescent="0.2">
      <c r="E25" s="82" t="s">
        <v>127</v>
      </c>
      <c r="F25" s="89"/>
      <c r="G25" s="89"/>
      <c r="H25" s="89"/>
    </row>
    <row r="26" spans="4:8" x14ac:dyDescent="0.2">
      <c r="E26" s="89"/>
      <c r="F26" s="89"/>
      <c r="G26" s="89"/>
      <c r="H26" s="89"/>
    </row>
    <row r="27" spans="4:8" x14ac:dyDescent="0.2">
      <c r="E27" s="89"/>
      <c r="F27" s="89"/>
      <c r="G27" s="89"/>
      <c r="H27" s="89"/>
    </row>
    <row r="28" spans="4:8" ht="40" customHeight="1" x14ac:dyDescent="0.2">
      <c r="E28" s="89"/>
      <c r="F28" s="89"/>
      <c r="G28" s="89"/>
      <c r="H28" s="89"/>
    </row>
    <row r="30" spans="4:8" ht="10.5" x14ac:dyDescent="0.25">
      <c r="D30" s="8" t="s">
        <v>128</v>
      </c>
      <c r="E30" s="8" t="s">
        <v>129</v>
      </c>
    </row>
    <row r="31" spans="4:8" x14ac:dyDescent="0.2">
      <c r="E31" s="82" t="s">
        <v>130</v>
      </c>
      <c r="F31" s="89"/>
      <c r="G31" s="89"/>
      <c r="H31" s="89"/>
    </row>
    <row r="32" spans="4:8" x14ac:dyDescent="0.2">
      <c r="E32" s="89"/>
      <c r="F32" s="89"/>
      <c r="G32" s="89"/>
      <c r="H32" s="89"/>
    </row>
    <row r="33" spans="4:11" x14ac:dyDescent="0.2">
      <c r="E33" s="89"/>
      <c r="F33" s="89"/>
      <c r="G33" s="89"/>
      <c r="H33" s="89"/>
    </row>
    <row r="34" spans="4:11" x14ac:dyDescent="0.2">
      <c r="E34" s="89"/>
      <c r="F34" s="89"/>
      <c r="G34" s="89"/>
      <c r="H34" s="89"/>
    </row>
    <row r="35" spans="4:11" ht="147" customHeight="1" x14ac:dyDescent="0.2">
      <c r="E35" s="89"/>
      <c r="F35" s="89"/>
      <c r="G35" s="89"/>
      <c r="H35" s="89"/>
    </row>
    <row r="36" spans="4:11" ht="11.15" customHeight="1" x14ac:dyDescent="0.2"/>
    <row r="37" spans="4:11" ht="12" customHeight="1" x14ac:dyDescent="0.25">
      <c r="D37" s="8" t="s">
        <v>131</v>
      </c>
      <c r="E37" s="8" t="s">
        <v>132</v>
      </c>
    </row>
    <row r="38" spans="4:11" ht="10" customHeight="1" x14ac:dyDescent="0.2">
      <c r="E38" s="82" t="s">
        <v>133</v>
      </c>
      <c r="F38" s="89"/>
      <c r="G38" s="89"/>
      <c r="H38" s="89"/>
    </row>
    <row r="39" spans="4:11" x14ac:dyDescent="0.2">
      <c r="E39" s="89"/>
      <c r="F39" s="89"/>
      <c r="G39" s="89"/>
      <c r="H39" s="89"/>
    </row>
    <row r="40" spans="4:11" x14ac:dyDescent="0.2">
      <c r="E40" s="89"/>
      <c r="F40" s="89"/>
      <c r="G40" s="89"/>
      <c r="H40" s="89"/>
    </row>
    <row r="41" spans="4:11" ht="80.5" customHeight="1" x14ac:dyDescent="0.2">
      <c r="E41" s="89"/>
      <c r="F41" s="89"/>
      <c r="G41" s="89"/>
      <c r="H41" s="89"/>
    </row>
    <row r="42" spans="4:11" x14ac:dyDescent="0.2">
      <c r="K42" t="s">
        <v>134</v>
      </c>
    </row>
    <row r="44" spans="4:11" ht="15" x14ac:dyDescent="0.4">
      <c r="D44" s="42" t="s">
        <v>135</v>
      </c>
      <c r="E44" s="42" t="s">
        <v>136</v>
      </c>
      <c r="F44" s="42"/>
      <c r="G44" s="42"/>
      <c r="H44" s="42"/>
    </row>
    <row r="45" spans="4:11" ht="15" x14ac:dyDescent="0.4">
      <c r="D45" s="42"/>
      <c r="E45" t="s">
        <v>137</v>
      </c>
      <c r="F45" s="42"/>
      <c r="G45" s="42"/>
      <c r="H45" s="42"/>
    </row>
    <row r="46" spans="4:11" ht="11" thickBot="1" x14ac:dyDescent="0.3">
      <c r="E46" s="90" t="s">
        <v>138</v>
      </c>
      <c r="F46" s="91"/>
      <c r="G46" s="31" t="s">
        <v>139</v>
      </c>
      <c r="H46" s="31" t="s">
        <v>9</v>
      </c>
    </row>
    <row r="47" spans="4:11" ht="10.5" thickTop="1" x14ac:dyDescent="0.2">
      <c r="E47" s="92" t="s">
        <v>140</v>
      </c>
      <c r="F47" s="93"/>
      <c r="G47" s="73" t="s">
        <v>300</v>
      </c>
      <c r="H47" s="73" t="s">
        <v>97</v>
      </c>
    </row>
    <row r="48" spans="4:11" x14ac:dyDescent="0.2">
      <c r="E48" s="87" t="s">
        <v>17</v>
      </c>
      <c r="F48" s="88"/>
      <c r="G48" s="73" t="s">
        <v>273</v>
      </c>
      <c r="H48" s="73" t="s">
        <v>97</v>
      </c>
    </row>
    <row r="49" spans="5:8" x14ac:dyDescent="0.2">
      <c r="E49" s="87" t="s">
        <v>18</v>
      </c>
      <c r="F49" s="88"/>
      <c r="G49" s="73" t="s">
        <v>12</v>
      </c>
      <c r="H49" s="73" t="s">
        <v>97</v>
      </c>
    </row>
    <row r="51" spans="5:8" x14ac:dyDescent="0.2">
      <c r="E51" t="s">
        <v>141</v>
      </c>
    </row>
    <row r="52" spans="5:8" ht="11" thickBot="1" x14ac:dyDescent="0.3">
      <c r="E52" s="31" t="s">
        <v>106</v>
      </c>
      <c r="F52" s="31" t="s">
        <v>142</v>
      </c>
      <c r="G52" s="31" t="s">
        <v>9</v>
      </c>
      <c r="H52" s="31" t="s">
        <v>143</v>
      </c>
    </row>
    <row r="53" spans="5:8" ht="10.5" thickTop="1" x14ac:dyDescent="0.2">
      <c r="E53" s="38" t="s">
        <v>108</v>
      </c>
      <c r="F53" s="43">
        <v>0</v>
      </c>
      <c r="G53" s="24" t="s">
        <v>272</v>
      </c>
      <c r="H53" s="24" t="s">
        <v>12</v>
      </c>
    </row>
    <row r="54" spans="5:8" x14ac:dyDescent="0.2">
      <c r="E54" s="38" t="s">
        <v>112</v>
      </c>
      <c r="F54" s="43">
        <v>0</v>
      </c>
      <c r="G54" s="24" t="s">
        <v>274</v>
      </c>
      <c r="H54" s="24" t="s">
        <v>12</v>
      </c>
    </row>
    <row r="55" spans="5:8" ht="30" x14ac:dyDescent="0.2">
      <c r="E55" s="38" t="s">
        <v>29</v>
      </c>
      <c r="F55" s="43">
        <v>0</v>
      </c>
      <c r="G55" s="24" t="s">
        <v>277</v>
      </c>
      <c r="H55" s="79" t="s">
        <v>278</v>
      </c>
    </row>
    <row r="56" spans="5:8" ht="50" x14ac:dyDescent="0.2">
      <c r="E56" s="38" t="s">
        <v>119</v>
      </c>
      <c r="F56" s="43">
        <v>0.8</v>
      </c>
      <c r="G56" s="24" t="s">
        <v>275</v>
      </c>
      <c r="H56" s="24" t="s">
        <v>276</v>
      </c>
    </row>
    <row r="57" spans="5:8" ht="20" x14ac:dyDescent="0.2">
      <c r="E57" s="38" t="s">
        <v>144</v>
      </c>
      <c r="F57" s="43">
        <v>0.2</v>
      </c>
      <c r="G57" s="24" t="s">
        <v>279</v>
      </c>
      <c r="H57" s="79" t="s">
        <v>278</v>
      </c>
    </row>
    <row r="58" spans="5:8" x14ac:dyDescent="0.2">
      <c r="E58" s="38" t="s">
        <v>2</v>
      </c>
      <c r="F58" s="43">
        <v>0</v>
      </c>
      <c r="G58" s="24" t="s">
        <v>12</v>
      </c>
      <c r="H58" s="24" t="s">
        <v>12</v>
      </c>
    </row>
    <row r="59" spans="5:8" ht="10.5" x14ac:dyDescent="0.25">
      <c r="E59" s="44" t="s">
        <v>145</v>
      </c>
      <c r="F59" s="45">
        <f>SUM(F56:F58)</f>
        <v>1</v>
      </c>
      <c r="G59" s="46" t="s">
        <v>146</v>
      </c>
      <c r="H59" s="46"/>
    </row>
  </sheetData>
  <mergeCells count="8">
    <mergeCell ref="E48:F48"/>
    <mergeCell ref="E49:F49"/>
    <mergeCell ref="E9:H12"/>
    <mergeCell ref="E25:H28"/>
    <mergeCell ref="E31:H35"/>
    <mergeCell ref="E38:H41"/>
    <mergeCell ref="E46:F46"/>
    <mergeCell ref="E47:F47"/>
  </mergeCells>
  <hyperlinks>
    <hyperlink ref="H55" r:id="rId1" xr:uid="{B3E1396B-FBC8-4017-B5E1-1659A726B354}"/>
    <hyperlink ref="H57" r:id="rId2" xr:uid="{D6C9D480-EAEA-49E1-BF09-FD5764527812}"/>
  </hyperlinks>
  <pageMargins left="0.7" right="0.7" top="0.75" bottom="0.75" header="0.3" footer="0.3"/>
  <pageSetup paperSize="9"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workbookViewId="0">
      <selection activeCell="G27" sqref="G27"/>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x14ac:dyDescent="0.55000000000000004">
      <c r="B2" s="10" t="s">
        <v>147</v>
      </c>
      <c r="C2" s="10"/>
      <c r="D2" s="10"/>
      <c r="E2" s="10"/>
      <c r="F2" s="10"/>
      <c r="G2" s="10"/>
      <c r="H2" s="20"/>
      <c r="I2" s="21"/>
      <c r="J2" s="10" t="s">
        <v>99</v>
      </c>
      <c r="K2" s="10"/>
      <c r="L2" s="10"/>
      <c r="M2" s="10"/>
      <c r="N2" s="10"/>
      <c r="O2" s="10"/>
      <c r="P2" s="10"/>
      <c r="Q2" s="10"/>
      <c r="R2" s="10"/>
    </row>
    <row r="3" spans="2:18" ht="10.5" thickTop="1" x14ac:dyDescent="0.2"/>
    <row r="5" spans="2:18" ht="15.5" thickBot="1" x14ac:dyDescent="0.45">
      <c r="D5" s="27" t="s">
        <v>148</v>
      </c>
      <c r="E5" s="27"/>
      <c r="F5" s="27"/>
      <c r="G5" s="27"/>
    </row>
    <row r="7" spans="2:18" x14ac:dyDescent="0.2">
      <c r="D7" s="94" t="s">
        <v>149</v>
      </c>
      <c r="E7" s="94"/>
      <c r="F7" s="94"/>
    </row>
    <row r="8" spans="2:18" x14ac:dyDescent="0.2">
      <c r="C8" s="47"/>
      <c r="D8" s="94"/>
      <c r="E8" s="94"/>
      <c r="F8" s="94"/>
    </row>
    <row r="9" spans="2:18" ht="15.5" thickBot="1" x14ac:dyDescent="0.45">
      <c r="C9" s="27" t="s">
        <v>150</v>
      </c>
      <c r="D9" s="48" t="s">
        <v>151</v>
      </c>
      <c r="E9" s="48"/>
      <c r="F9" s="48"/>
      <c r="J9" s="49" t="s">
        <v>152</v>
      </c>
      <c r="K9" s="48"/>
      <c r="L9" s="48"/>
    </row>
    <row r="10" spans="2:18" ht="11" thickBot="1" x14ac:dyDescent="0.3">
      <c r="D10" s="50" t="s">
        <v>6</v>
      </c>
      <c r="E10" s="50" t="s">
        <v>153</v>
      </c>
      <c r="F10" s="50" t="s">
        <v>154</v>
      </c>
      <c r="J10" s="50" t="s">
        <v>6</v>
      </c>
      <c r="K10" s="50" t="s">
        <v>153</v>
      </c>
      <c r="L10" s="50" t="s">
        <v>154</v>
      </c>
    </row>
    <row r="11" spans="2:18" ht="11" thickTop="1" x14ac:dyDescent="0.2">
      <c r="D11" s="38" t="s">
        <v>155</v>
      </c>
      <c r="E11" s="51">
        <f>'SP 1 Verdeling EOL'!F54</f>
        <v>0</v>
      </c>
      <c r="F11" s="52" t="s">
        <v>156</v>
      </c>
      <c r="J11" s="38" t="s">
        <v>155</v>
      </c>
      <c r="K11" s="51" t="s">
        <v>153</v>
      </c>
      <c r="L11" s="52" t="s">
        <v>156</v>
      </c>
    </row>
    <row r="12" spans="2:18" ht="20" x14ac:dyDescent="0.2">
      <c r="D12" s="38" t="s">
        <v>157</v>
      </c>
      <c r="E12" s="51">
        <f>'SP 1 Verdeling EOL'!F55</f>
        <v>0</v>
      </c>
      <c r="F12" s="53" t="s">
        <v>156</v>
      </c>
      <c r="J12" s="38" t="s">
        <v>157</v>
      </c>
      <c r="K12" s="51">
        <v>0</v>
      </c>
      <c r="L12" s="53" t="s">
        <v>156</v>
      </c>
    </row>
    <row r="13" spans="2:18" ht="20" x14ac:dyDescent="0.2">
      <c r="D13" s="38" t="s">
        <v>158</v>
      </c>
      <c r="E13" s="51">
        <f>'SP 1 Verdeling EOL'!F56</f>
        <v>0.8</v>
      </c>
      <c r="F13" s="53" t="s">
        <v>156</v>
      </c>
      <c r="J13" s="38" t="s">
        <v>158</v>
      </c>
      <c r="K13" s="51">
        <v>0.5</v>
      </c>
      <c r="L13" s="53" t="s">
        <v>156</v>
      </c>
    </row>
    <row r="14" spans="2:18" ht="20" x14ac:dyDescent="0.2">
      <c r="D14" s="38" t="s">
        <v>159</v>
      </c>
      <c r="E14" s="51">
        <f>'SP 1 Verdeling EOL'!F57</f>
        <v>0.2</v>
      </c>
      <c r="F14" s="53" t="s">
        <v>156</v>
      </c>
      <c r="J14" s="38" t="s">
        <v>159</v>
      </c>
      <c r="K14" s="51">
        <v>0.48</v>
      </c>
      <c r="L14" s="53" t="s">
        <v>156</v>
      </c>
    </row>
    <row r="15" spans="2:18" ht="20" x14ac:dyDescent="0.2">
      <c r="D15" s="38" t="s">
        <v>160</v>
      </c>
      <c r="E15" s="51">
        <f>'SP 1 Verdeling EOL'!F58</f>
        <v>0</v>
      </c>
      <c r="F15" s="53" t="s">
        <v>156</v>
      </c>
      <c r="J15" s="38" t="s">
        <v>160</v>
      </c>
      <c r="K15" s="51">
        <v>0</v>
      </c>
      <c r="L15" s="53" t="s">
        <v>156</v>
      </c>
    </row>
    <row r="16" spans="2:18" ht="10.5" x14ac:dyDescent="0.25">
      <c r="D16" s="4" t="s">
        <v>1</v>
      </c>
      <c r="E16" s="54">
        <f>SUM(E11:E15)</f>
        <v>1</v>
      </c>
      <c r="F16" s="38" t="s">
        <v>161</v>
      </c>
      <c r="J16" s="4" t="s">
        <v>1</v>
      </c>
      <c r="K16" s="54">
        <v>0.02</v>
      </c>
      <c r="L16" s="38" t="s">
        <v>161</v>
      </c>
    </row>
    <row r="17" spans="1:12" x14ac:dyDescent="0.2">
      <c r="K17">
        <v>1</v>
      </c>
    </row>
    <row r="18" spans="1:12" ht="10" customHeight="1" x14ac:dyDescent="0.2">
      <c r="D18" s="95" t="s">
        <v>162</v>
      </c>
      <c r="E18" s="95"/>
      <c r="F18" s="95"/>
      <c r="J18" s="95"/>
      <c r="K18" s="95"/>
      <c r="L18" s="95"/>
    </row>
    <row r="19" spans="1:12" ht="36" customHeight="1" x14ac:dyDescent="0.2">
      <c r="D19" s="95"/>
      <c r="E19" s="95"/>
      <c r="F19" s="95"/>
      <c r="J19" s="95"/>
      <c r="K19" s="95"/>
      <c r="L19" s="95"/>
    </row>
    <row r="21" spans="1:12" ht="11" thickBot="1" x14ac:dyDescent="0.3">
      <c r="D21" s="50" t="s">
        <v>163</v>
      </c>
      <c r="E21" s="50" t="s">
        <v>164</v>
      </c>
      <c r="F21" s="50" t="s">
        <v>165</v>
      </c>
      <c r="G21" s="50" t="s">
        <v>166</v>
      </c>
      <c r="J21" s="50" t="s">
        <v>163</v>
      </c>
      <c r="K21" s="50" t="s">
        <v>164</v>
      </c>
      <c r="L21" s="50" t="s">
        <v>165</v>
      </c>
    </row>
    <row r="22" spans="1:12" ht="10.5" thickTop="1" x14ac:dyDescent="0.2">
      <c r="D22" s="38" t="s">
        <v>167</v>
      </c>
      <c r="E22" s="55">
        <v>0</v>
      </c>
      <c r="F22" s="55" t="s">
        <v>168</v>
      </c>
      <c r="G22" s="55"/>
      <c r="J22" s="38" t="s">
        <v>167</v>
      </c>
      <c r="K22" s="55">
        <v>0.04</v>
      </c>
      <c r="L22" s="55" t="s">
        <v>169</v>
      </c>
    </row>
    <row r="23" spans="1:12" ht="10.5" customHeight="1" x14ac:dyDescent="0.2">
      <c r="D23" s="38" t="s">
        <v>170</v>
      </c>
      <c r="E23" s="55">
        <v>0</v>
      </c>
      <c r="F23" s="55" t="s">
        <v>168</v>
      </c>
      <c r="G23" s="55"/>
      <c r="J23" s="38" t="s">
        <v>170</v>
      </c>
      <c r="K23" s="55">
        <v>0</v>
      </c>
      <c r="L23" s="55" t="s">
        <v>171</v>
      </c>
    </row>
    <row r="24" spans="1:12" x14ac:dyDescent="0.2">
      <c r="D24" s="38" t="s">
        <v>172</v>
      </c>
      <c r="E24" s="55">
        <v>0</v>
      </c>
      <c r="F24" s="55" t="s">
        <v>168</v>
      </c>
      <c r="G24" s="55"/>
      <c r="J24" s="38" t="s">
        <v>172</v>
      </c>
      <c r="K24" s="55">
        <v>0.01</v>
      </c>
      <c r="L24" s="55" t="s">
        <v>173</v>
      </c>
    </row>
    <row r="25" spans="1:12" x14ac:dyDescent="0.2">
      <c r="D25" s="38" t="s">
        <v>174</v>
      </c>
      <c r="E25" s="55">
        <v>0.05</v>
      </c>
      <c r="F25" s="55" t="s">
        <v>168</v>
      </c>
      <c r="G25" s="6" t="s">
        <v>280</v>
      </c>
      <c r="J25" s="38" t="s">
        <v>174</v>
      </c>
      <c r="K25" s="55">
        <v>0</v>
      </c>
      <c r="L25" s="55" t="s">
        <v>171</v>
      </c>
    </row>
    <row r="26" spans="1:12" x14ac:dyDescent="0.2">
      <c r="D26" s="38" t="s">
        <v>175</v>
      </c>
      <c r="E26" s="55">
        <v>0</v>
      </c>
      <c r="F26" s="55" t="s">
        <v>168</v>
      </c>
      <c r="G26" s="55"/>
      <c r="J26" s="38" t="s">
        <v>175</v>
      </c>
      <c r="K26" s="55">
        <v>0.01</v>
      </c>
      <c r="L26" s="55" t="s">
        <v>176</v>
      </c>
    </row>
    <row r="27" spans="1:12" ht="10" customHeight="1" x14ac:dyDescent="0.2">
      <c r="A27" t="s">
        <v>177</v>
      </c>
      <c r="D27" s="38" t="s">
        <v>178</v>
      </c>
      <c r="E27" s="55">
        <v>0</v>
      </c>
      <c r="F27" s="55" t="s">
        <v>168</v>
      </c>
      <c r="G27" s="55" t="s">
        <v>281</v>
      </c>
      <c r="J27" s="38" t="s">
        <v>178</v>
      </c>
      <c r="K27" s="55">
        <v>0</v>
      </c>
      <c r="L27" s="55" t="s">
        <v>179</v>
      </c>
    </row>
    <row r="29" spans="1:12" ht="15.5" thickBot="1" x14ac:dyDescent="0.45">
      <c r="D29" s="48" t="s">
        <v>180</v>
      </c>
      <c r="E29" s="48"/>
      <c r="F29" s="48"/>
      <c r="J29" s="48" t="s">
        <v>180</v>
      </c>
      <c r="K29" s="48"/>
      <c r="L29" s="48"/>
    </row>
    <row r="30" spans="1:12" ht="11" thickBot="1" x14ac:dyDescent="0.3">
      <c r="D30" s="50" t="s">
        <v>6</v>
      </c>
      <c r="E30" s="50" t="s">
        <v>181</v>
      </c>
      <c r="F30" s="50" t="s">
        <v>182</v>
      </c>
      <c r="J30" s="50" t="s">
        <v>6</v>
      </c>
      <c r="K30" s="50" t="s">
        <v>181</v>
      </c>
      <c r="L30" s="50" t="s">
        <v>182</v>
      </c>
    </row>
    <row r="31" spans="1:12" ht="11" thickTop="1" x14ac:dyDescent="0.2">
      <c r="D31" s="38" t="s">
        <v>183</v>
      </c>
      <c r="E31" s="51">
        <f>E11</f>
        <v>0</v>
      </c>
      <c r="F31" s="53" t="s">
        <v>184</v>
      </c>
      <c r="J31" s="38" t="s">
        <v>183</v>
      </c>
      <c r="K31" s="51">
        <v>0</v>
      </c>
      <c r="L31" s="53" t="s">
        <v>184</v>
      </c>
    </row>
    <row r="32" spans="1:12" ht="10.5" x14ac:dyDescent="0.2">
      <c r="D32" s="38" t="s">
        <v>185</v>
      </c>
      <c r="E32" s="51">
        <f>E12*(1-E22-E23-E24)</f>
        <v>0</v>
      </c>
      <c r="F32" s="53" t="s">
        <v>186</v>
      </c>
      <c r="J32" s="38" t="s">
        <v>185</v>
      </c>
      <c r="K32" s="51">
        <v>0.47499999999999998</v>
      </c>
      <c r="L32" s="53" t="s">
        <v>186</v>
      </c>
    </row>
    <row r="33" spans="4:12" ht="30" x14ac:dyDescent="0.2">
      <c r="D33" s="38" t="s">
        <v>187</v>
      </c>
      <c r="E33" s="51">
        <f>E13*(1-E25-E26)+E12*E22-E12*E22*E25</f>
        <v>0.76</v>
      </c>
      <c r="F33" s="56" t="s">
        <v>188</v>
      </c>
      <c r="J33" s="38" t="s">
        <v>187</v>
      </c>
      <c r="K33" s="51">
        <v>0.49519999999999997</v>
      </c>
      <c r="L33" s="56" t="s">
        <v>188</v>
      </c>
    </row>
    <row r="34" spans="4:12" ht="60" x14ac:dyDescent="0.2">
      <c r="D34" s="38" t="s">
        <v>189</v>
      </c>
      <c r="E34" s="51">
        <f>E14*(1-E27)+E12*E23+E13*E25+E12*E22*E25-E12*E22*E25*E27-E13*E25*E27</f>
        <v>0.24000000000000002</v>
      </c>
      <c r="F34" s="56" t="s">
        <v>190</v>
      </c>
      <c r="J34" s="38" t="s">
        <v>189</v>
      </c>
      <c r="K34" s="51">
        <v>0</v>
      </c>
      <c r="L34" s="56" t="s">
        <v>190</v>
      </c>
    </row>
    <row r="35" spans="4:12" ht="60" x14ac:dyDescent="0.2">
      <c r="D35" s="38" t="s">
        <v>191</v>
      </c>
      <c r="E35" s="51">
        <f>E15+E12*E24+E13*E26+E14*E27+E12*E22*E25*E27+E13*E25*E27</f>
        <v>0</v>
      </c>
      <c r="F35" s="57" t="s">
        <v>192</v>
      </c>
      <c r="J35" s="38" t="s">
        <v>191</v>
      </c>
      <c r="K35" s="51">
        <v>2.98E-2</v>
      </c>
      <c r="L35" s="57" t="s">
        <v>192</v>
      </c>
    </row>
    <row r="36" spans="4:12" ht="10.5" x14ac:dyDescent="0.25">
      <c r="D36" s="4" t="s">
        <v>193</v>
      </c>
      <c r="E36" s="54">
        <f>SUM(E31:E35)</f>
        <v>1</v>
      </c>
      <c r="F36" s="4"/>
      <c r="J36" s="4" t="s">
        <v>193</v>
      </c>
      <c r="K36" s="54">
        <v>1</v>
      </c>
      <c r="L36" s="4"/>
    </row>
  </sheetData>
  <mergeCells count="3">
    <mergeCell ref="D7:F8"/>
    <mergeCell ref="D18:F19"/>
    <mergeCell ref="J18:L19"/>
  </mergeCells>
  <hyperlinks>
    <hyperlink ref="G25" r:id="rId1" display="https://lap3.nl/publish/pages/120665/lap3_sp25_actief_kool_ow_1-1-2024.pdf" xr:uid="{68E7E87F-0415-4296-9AAA-C6B5A95E992D}"/>
  </hyperlink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C3" sqref="C3"/>
    </sheetView>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x14ac:dyDescent="0.55000000000000004">
      <c r="B2" s="10" t="s">
        <v>282</v>
      </c>
      <c r="C2" s="10"/>
      <c r="D2" s="10"/>
      <c r="E2" s="10"/>
      <c r="F2" s="10"/>
      <c r="G2" s="10"/>
      <c r="H2" s="10"/>
      <c r="I2" s="20"/>
      <c r="J2" s="10"/>
      <c r="K2" s="10" t="s">
        <v>99</v>
      </c>
      <c r="L2" s="10"/>
      <c r="M2" s="10"/>
      <c r="N2" s="10"/>
      <c r="O2" s="10"/>
      <c r="P2" s="10"/>
      <c r="Q2" s="10"/>
      <c r="R2" s="10"/>
      <c r="S2" s="10"/>
      <c r="T2" s="10"/>
    </row>
    <row r="3" spans="2:20" ht="10.5" thickTop="1" x14ac:dyDescent="0.2"/>
    <row r="4" spans="2:20" ht="15.5" thickBot="1" x14ac:dyDescent="0.45">
      <c r="B4" s="27"/>
      <c r="C4" s="27" t="s">
        <v>194</v>
      </c>
      <c r="D4" s="27" t="s">
        <v>195</v>
      </c>
      <c r="E4" s="27"/>
      <c r="F4" s="27"/>
      <c r="G4" s="27"/>
      <c r="H4" s="27"/>
      <c r="I4" s="28"/>
    </row>
    <row r="6" spans="2:20" ht="11" thickBot="1" x14ac:dyDescent="0.3">
      <c r="E6" s="31" t="s">
        <v>196</v>
      </c>
      <c r="F6" s="31" t="s">
        <v>9</v>
      </c>
      <c r="G6" s="31"/>
      <c r="H6" s="31"/>
    </row>
    <row r="7" spans="2:20" ht="11" thickTop="1" x14ac:dyDescent="0.25">
      <c r="D7" t="s">
        <v>197</v>
      </c>
      <c r="E7" s="73" t="s">
        <v>96</v>
      </c>
      <c r="F7" s="73" t="s">
        <v>96</v>
      </c>
      <c r="G7" s="24"/>
      <c r="H7" s="24"/>
    </row>
    <row r="8" spans="2:20" ht="30.5" x14ac:dyDescent="0.2">
      <c r="D8" s="71" t="s">
        <v>198</v>
      </c>
      <c r="E8" s="73" t="s">
        <v>96</v>
      </c>
      <c r="F8" s="73" t="s">
        <v>96</v>
      </c>
      <c r="G8" s="24"/>
      <c r="H8" s="24"/>
    </row>
    <row r="10" spans="2:20" ht="15.5" thickBot="1" x14ac:dyDescent="0.45">
      <c r="B10" s="27"/>
      <c r="C10" s="27" t="s">
        <v>60</v>
      </c>
      <c r="D10" s="27" t="s">
        <v>199</v>
      </c>
      <c r="E10" s="27"/>
      <c r="F10" s="27"/>
      <c r="G10" s="27"/>
      <c r="H10" s="27"/>
    </row>
    <row r="12" spans="2:20" ht="10.5" x14ac:dyDescent="0.2">
      <c r="C12" s="58"/>
      <c r="D12" s="60" t="s">
        <v>200</v>
      </c>
      <c r="E12" s="60"/>
      <c r="F12" s="60"/>
      <c r="G12" s="60"/>
      <c r="H12" s="60"/>
    </row>
    <row r="13" spans="2:20" ht="10.5" x14ac:dyDescent="0.2">
      <c r="C13" s="58"/>
      <c r="D13" s="47"/>
      <c r="E13" s="47"/>
      <c r="F13" s="47"/>
      <c r="G13" s="47"/>
      <c r="H13" s="47"/>
    </row>
    <row r="14" spans="2:20" ht="23.5" customHeight="1" x14ac:dyDescent="0.2">
      <c r="C14" s="58" t="s">
        <v>201</v>
      </c>
      <c r="D14" s="60" t="s">
        <v>202</v>
      </c>
      <c r="E14" s="60"/>
      <c r="F14" s="60"/>
      <c r="G14" s="60"/>
      <c r="H14" s="60"/>
    </row>
    <row r="15" spans="2:20" ht="32.5" customHeight="1" x14ac:dyDescent="0.2">
      <c r="C15" s="58" t="s">
        <v>203</v>
      </c>
      <c r="D15" s="60" t="s">
        <v>204</v>
      </c>
      <c r="E15" s="60"/>
      <c r="F15" s="60"/>
      <c r="G15" s="60"/>
      <c r="H15" s="60"/>
    </row>
    <row r="16" spans="2:20" ht="50.5" customHeight="1" x14ac:dyDescent="0.2">
      <c r="C16" s="58" t="s">
        <v>205</v>
      </c>
      <c r="D16" s="60" t="s">
        <v>206</v>
      </c>
      <c r="E16" s="60"/>
      <c r="F16" s="60"/>
      <c r="G16" s="60"/>
      <c r="H16" s="60"/>
    </row>
    <row r="17" spans="2:8" ht="11" thickBot="1" x14ac:dyDescent="0.3">
      <c r="C17" s="58" t="s">
        <v>207</v>
      </c>
      <c r="D17" s="31" t="s">
        <v>208</v>
      </c>
      <c r="E17" s="31" t="s">
        <v>209</v>
      </c>
      <c r="F17" s="31" t="s">
        <v>9</v>
      </c>
      <c r="G17" s="31"/>
      <c r="H17" s="31"/>
    </row>
    <row r="18" spans="2:8" ht="12" customHeight="1" thickTop="1" x14ac:dyDescent="0.2">
      <c r="C18" s="58"/>
      <c r="D18" s="73" t="s">
        <v>97</v>
      </c>
      <c r="E18" s="24"/>
      <c r="F18" s="24"/>
      <c r="G18" s="73"/>
      <c r="H18" s="24"/>
    </row>
    <row r="19" spans="2:8" ht="10.5" x14ac:dyDescent="0.2">
      <c r="C19" s="58"/>
      <c r="D19" s="58"/>
      <c r="E19" s="58"/>
      <c r="F19" s="58"/>
      <c r="G19" s="58"/>
      <c r="H19" s="58"/>
    </row>
    <row r="20" spans="2:8" ht="10.5" x14ac:dyDescent="0.2">
      <c r="C20" s="58" t="s">
        <v>135</v>
      </c>
      <c r="D20" s="58" t="s">
        <v>210</v>
      </c>
      <c r="E20" s="58"/>
      <c r="F20" s="58"/>
      <c r="G20" s="58"/>
      <c r="H20" s="58"/>
    </row>
    <row r="21" spans="2:8" ht="10.5" x14ac:dyDescent="0.2">
      <c r="C21" s="58"/>
      <c r="D21" s="58"/>
      <c r="E21" s="58"/>
      <c r="F21" s="58"/>
      <c r="G21" s="58"/>
      <c r="H21" s="58"/>
    </row>
    <row r="22" spans="2:8" ht="15.5" thickBot="1" x14ac:dyDescent="0.45">
      <c r="B22" s="27"/>
      <c r="C22" s="27" t="s">
        <v>64</v>
      </c>
      <c r="D22" s="27" t="s">
        <v>211</v>
      </c>
      <c r="E22" s="27"/>
      <c r="F22" s="27"/>
      <c r="G22" s="27"/>
      <c r="H22" s="27"/>
    </row>
    <row r="24" spans="2:8" ht="22" customHeight="1" x14ac:dyDescent="0.2">
      <c r="D24" s="96" t="s">
        <v>212</v>
      </c>
      <c r="E24" s="97"/>
      <c r="F24" s="97"/>
      <c r="G24" s="61"/>
    </row>
    <row r="26" spans="2:8" ht="10.5" x14ac:dyDescent="0.2">
      <c r="C26" s="58" t="s">
        <v>213</v>
      </c>
      <c r="D26" s="82" t="s">
        <v>214</v>
      </c>
      <c r="E26" s="89"/>
      <c r="F26" s="89"/>
      <c r="G26" s="62"/>
    </row>
    <row r="27" spans="2:8" ht="30" customHeight="1" x14ac:dyDescent="0.2">
      <c r="C27" s="58"/>
      <c r="D27" s="82" t="s">
        <v>215</v>
      </c>
      <c r="E27" s="82"/>
      <c r="F27" s="82"/>
      <c r="G27" s="60"/>
    </row>
    <row r="28" spans="2:8" ht="106" customHeight="1" x14ac:dyDescent="0.2">
      <c r="C28" s="58" t="s">
        <v>216</v>
      </c>
      <c r="D28" s="82" t="s">
        <v>217</v>
      </c>
      <c r="E28" s="82"/>
      <c r="F28" s="82"/>
      <c r="G28" s="60"/>
    </row>
    <row r="29" spans="2:8" ht="50.15" customHeight="1" x14ac:dyDescent="0.2">
      <c r="C29" s="58" t="s">
        <v>218</v>
      </c>
      <c r="D29" s="82" t="s">
        <v>219</v>
      </c>
      <c r="E29" s="82"/>
      <c r="F29" s="82"/>
      <c r="G29" s="60"/>
    </row>
    <row r="30" spans="2:8" ht="50.15" customHeight="1" x14ac:dyDescent="0.2">
      <c r="C30" s="58" t="s">
        <v>220</v>
      </c>
      <c r="D30" s="82" t="s">
        <v>221</v>
      </c>
      <c r="E30" s="82"/>
      <c r="F30" s="82"/>
      <c r="G30" s="60"/>
    </row>
    <row r="31" spans="2:8" ht="10.5" x14ac:dyDescent="0.2">
      <c r="C31" s="58" t="s">
        <v>222</v>
      </c>
      <c r="D31" s="82" t="s">
        <v>223</v>
      </c>
      <c r="E31" s="82"/>
      <c r="F31" s="82"/>
      <c r="G31" s="60"/>
    </row>
    <row r="33" spans="3:8" ht="10.5" x14ac:dyDescent="0.2">
      <c r="C33" s="58" t="s">
        <v>224</v>
      </c>
      <c r="D33" t="s">
        <v>225</v>
      </c>
    </row>
    <row r="34" spans="3:8" ht="11" thickBot="1" x14ac:dyDescent="0.3">
      <c r="D34" s="31" t="s">
        <v>226</v>
      </c>
      <c r="E34" s="31" t="s">
        <v>227</v>
      </c>
      <c r="F34" s="31" t="s">
        <v>228</v>
      </c>
      <c r="G34" s="31" t="s">
        <v>229</v>
      </c>
      <c r="H34" s="31" t="s">
        <v>230</v>
      </c>
    </row>
    <row r="35" spans="3:8" ht="11" thickTop="1" x14ac:dyDescent="0.25">
      <c r="D35" s="24"/>
      <c r="E35" s="24">
        <v>1</v>
      </c>
      <c r="F35" s="24">
        <v>0.5</v>
      </c>
      <c r="G35" s="24"/>
      <c r="H35" s="45">
        <f>IF(E35="","",IF(F35/E35&gt;1,1,F35/E35))</f>
        <v>0.5</v>
      </c>
    </row>
    <row r="36" spans="3:8" ht="10.5" x14ac:dyDescent="0.25">
      <c r="D36" s="24"/>
      <c r="E36" s="24"/>
      <c r="F36" s="24"/>
      <c r="G36" s="24"/>
      <c r="H36" s="45" t="str">
        <f t="shared" ref="H36:H39" si="0">IF(E36="","",IF(F36/E36&gt;1,1,F36/E36))</f>
        <v/>
      </c>
    </row>
    <row r="37" spans="3:8" ht="10.5" x14ac:dyDescent="0.25">
      <c r="D37" s="24"/>
      <c r="E37" s="24"/>
      <c r="F37" s="24"/>
      <c r="G37" s="24"/>
      <c r="H37" s="45" t="str">
        <f t="shared" si="0"/>
        <v/>
      </c>
    </row>
    <row r="38" spans="3:8" ht="10.5" x14ac:dyDescent="0.25">
      <c r="D38" s="24"/>
      <c r="E38" s="24"/>
      <c r="F38" s="24"/>
      <c r="G38" s="24"/>
      <c r="H38" s="45" t="str">
        <f t="shared" si="0"/>
        <v/>
      </c>
    </row>
    <row r="39" spans="3:8" ht="10.5" x14ac:dyDescent="0.25">
      <c r="D39" s="24"/>
      <c r="E39" s="24"/>
      <c r="F39" s="24"/>
      <c r="G39" s="24"/>
      <c r="H39" s="45" t="str">
        <f t="shared" si="0"/>
        <v/>
      </c>
    </row>
    <row r="42" spans="3:8" ht="10.5" x14ac:dyDescent="0.25">
      <c r="D42" s="8" t="s">
        <v>231</v>
      </c>
      <c r="E42" s="45">
        <f>MIN(H35:H39)</f>
        <v>0.5</v>
      </c>
    </row>
    <row r="57" spans="3:3" ht="13" x14ac:dyDescent="0.2">
      <c r="C57" s="63"/>
    </row>
    <row r="58" spans="3:3" ht="13" x14ac:dyDescent="0.2">
      <c r="C58" s="63"/>
    </row>
    <row r="61" spans="3:3" x14ac:dyDescent="0.2">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11" workbookViewId="0">
      <selection activeCell="G32" sqref="G32"/>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x14ac:dyDescent="0.55000000000000004">
      <c r="B2" s="10" t="s">
        <v>232</v>
      </c>
      <c r="C2" s="10"/>
      <c r="D2" s="10"/>
      <c r="E2" s="10"/>
      <c r="F2" s="10"/>
      <c r="G2" s="10"/>
      <c r="H2" s="10"/>
      <c r="I2" s="20"/>
      <c r="J2" s="10"/>
      <c r="K2" s="10" t="s">
        <v>99</v>
      </c>
      <c r="L2" s="10"/>
      <c r="M2" s="10"/>
      <c r="N2" s="10"/>
      <c r="O2" s="10"/>
      <c r="P2" s="10"/>
      <c r="Q2" s="10"/>
      <c r="R2" s="10"/>
      <c r="S2" s="10"/>
      <c r="T2" s="10"/>
      <c r="U2" s="10"/>
      <c r="V2" s="10"/>
    </row>
    <row r="3" spans="2:22" ht="10.5" thickTop="1" x14ac:dyDescent="0.2"/>
    <row r="4" spans="2:22" ht="15.5" thickBot="1" x14ac:dyDescent="0.45">
      <c r="B4" s="27"/>
      <c r="C4" s="27" t="s">
        <v>194</v>
      </c>
      <c r="D4" s="27" t="s">
        <v>233</v>
      </c>
      <c r="E4" s="27"/>
      <c r="F4" s="27"/>
      <c r="G4" s="27"/>
      <c r="H4" s="27"/>
      <c r="I4" s="28"/>
    </row>
    <row r="6" spans="2:22" ht="11" thickBot="1" x14ac:dyDescent="0.3">
      <c r="E6" s="31" t="s">
        <v>196</v>
      </c>
      <c r="F6" s="31" t="s">
        <v>9</v>
      </c>
      <c r="G6" s="31"/>
      <c r="H6" s="31"/>
    </row>
    <row r="7" spans="2:22" ht="11" thickTop="1" x14ac:dyDescent="0.25">
      <c r="D7" t="s">
        <v>234</v>
      </c>
      <c r="E7" s="73" t="s">
        <v>12</v>
      </c>
      <c r="F7" s="73" t="s">
        <v>283</v>
      </c>
    </row>
    <row r="8" spans="2:22" ht="60.5" x14ac:dyDescent="0.2">
      <c r="D8" s="71" t="s">
        <v>235</v>
      </c>
      <c r="E8" s="73" t="s">
        <v>284</v>
      </c>
      <c r="F8" s="73" t="s">
        <v>285</v>
      </c>
    </row>
    <row r="10" spans="2:22" ht="15.5" thickBot="1" x14ac:dyDescent="0.45">
      <c r="B10" s="27"/>
      <c r="C10" s="27" t="s">
        <v>60</v>
      </c>
      <c r="D10" s="27" t="s">
        <v>236</v>
      </c>
      <c r="E10" s="27"/>
      <c r="F10" s="27"/>
      <c r="I10" s="28"/>
    </row>
    <row r="12" spans="2:22" ht="10.5" x14ac:dyDescent="0.2">
      <c r="C12" s="58"/>
      <c r="D12" s="82" t="s">
        <v>200</v>
      </c>
      <c r="E12" s="82"/>
      <c r="F12" s="82"/>
      <c r="G12" s="59"/>
    </row>
    <row r="13" spans="2:22" ht="10.5" x14ac:dyDescent="0.2">
      <c r="C13" s="58"/>
      <c r="D13" s="47"/>
      <c r="E13" s="47"/>
      <c r="F13" s="47"/>
      <c r="G13" s="47"/>
    </row>
    <row r="14" spans="2:22" ht="23.5" customHeight="1" x14ac:dyDescent="0.2">
      <c r="C14" s="58" t="s">
        <v>237</v>
      </c>
      <c r="D14" s="82" t="s">
        <v>238</v>
      </c>
      <c r="E14" s="82"/>
      <c r="F14" s="82"/>
      <c r="G14" s="60"/>
    </row>
    <row r="15" spans="2:22" ht="32.5" customHeight="1" x14ac:dyDescent="0.2">
      <c r="C15" s="58" t="s">
        <v>239</v>
      </c>
      <c r="D15" s="82" t="s">
        <v>204</v>
      </c>
      <c r="E15" s="82"/>
      <c r="F15" s="82"/>
      <c r="G15" s="60"/>
    </row>
    <row r="16" spans="2:22" ht="50.5" customHeight="1" x14ac:dyDescent="0.2">
      <c r="C16" s="58" t="s">
        <v>240</v>
      </c>
      <c r="D16" s="82" t="s">
        <v>241</v>
      </c>
      <c r="E16" s="82"/>
      <c r="F16" s="82"/>
      <c r="G16" s="60"/>
    </row>
    <row r="17" spans="2:10" ht="11" thickBot="1" x14ac:dyDescent="0.3">
      <c r="C17" s="58" t="s">
        <v>224</v>
      </c>
      <c r="D17" s="31" t="s">
        <v>242</v>
      </c>
      <c r="E17" s="31" t="s">
        <v>209</v>
      </c>
      <c r="F17" s="31" t="s">
        <v>9</v>
      </c>
      <c r="G17" s="31"/>
      <c r="H17" s="31"/>
    </row>
    <row r="18" spans="2:10" ht="20.5" thickTop="1" x14ac:dyDescent="0.2">
      <c r="C18" s="58"/>
      <c r="D18" s="73" t="s">
        <v>286</v>
      </c>
      <c r="E18" s="24">
        <v>1.1000000000000001</v>
      </c>
      <c r="F18" s="24" t="s">
        <v>287</v>
      </c>
      <c r="G18" s="24"/>
      <c r="H18" s="24"/>
    </row>
    <row r="19" spans="2:10" ht="10.5" x14ac:dyDescent="0.2">
      <c r="C19" s="58"/>
      <c r="D19" s="58"/>
      <c r="E19" s="58"/>
      <c r="F19" s="58"/>
      <c r="G19" s="58"/>
      <c r="H19" s="58"/>
      <c r="I19" s="65"/>
      <c r="J19" s="58"/>
    </row>
    <row r="20" spans="2:10" ht="15.5" thickBot="1" x14ac:dyDescent="0.45">
      <c r="B20" s="27"/>
      <c r="C20" s="27" t="s">
        <v>64</v>
      </c>
      <c r="D20" s="27" t="s">
        <v>243</v>
      </c>
      <c r="E20" s="27"/>
      <c r="F20" s="27"/>
      <c r="G20" s="27"/>
      <c r="H20" s="27"/>
    </row>
    <row r="22" spans="2:10" ht="90" customHeight="1" x14ac:dyDescent="0.2">
      <c r="D22" s="96" t="s">
        <v>244</v>
      </c>
      <c r="E22" s="97"/>
      <c r="F22" s="97"/>
      <c r="G22" s="61"/>
    </row>
    <row r="24" spans="2:10" ht="120" customHeight="1" x14ac:dyDescent="0.2">
      <c r="C24" s="58" t="s">
        <v>213</v>
      </c>
      <c r="D24" s="82" t="s">
        <v>245</v>
      </c>
      <c r="E24" s="82"/>
      <c r="F24" s="82"/>
      <c r="G24" s="60"/>
    </row>
    <row r="25" spans="2:10" ht="10.5" x14ac:dyDescent="0.2">
      <c r="C25" s="58" t="s">
        <v>216</v>
      </c>
      <c r="D25" s="82" t="s">
        <v>246</v>
      </c>
      <c r="E25" s="82"/>
      <c r="F25" s="82"/>
      <c r="G25" s="60"/>
    </row>
    <row r="26" spans="2:10" ht="52" customHeight="1" x14ac:dyDescent="0.2">
      <c r="C26" s="58" t="s">
        <v>218</v>
      </c>
      <c r="D26" s="82" t="s">
        <v>247</v>
      </c>
      <c r="E26" s="82"/>
      <c r="F26" s="82"/>
      <c r="G26" s="60"/>
    </row>
    <row r="28" spans="2:10" ht="10.5" x14ac:dyDescent="0.2">
      <c r="C28" s="58" t="s">
        <v>224</v>
      </c>
      <c r="D28" t="s">
        <v>225</v>
      </c>
    </row>
    <row r="29" spans="2:10" ht="11" thickBot="1" x14ac:dyDescent="0.3">
      <c r="D29" s="31" t="s">
        <v>248</v>
      </c>
      <c r="E29" s="31" t="s">
        <v>227</v>
      </c>
      <c r="F29" s="31" t="s">
        <v>228</v>
      </c>
      <c r="G29" s="31" t="s">
        <v>229</v>
      </c>
      <c r="H29" s="31" t="s">
        <v>230</v>
      </c>
      <c r="I29" s="66"/>
      <c r="J29" s="31"/>
    </row>
    <row r="30" spans="2:10" ht="11" thickTop="1" x14ac:dyDescent="0.25">
      <c r="D30" s="24" t="s">
        <v>291</v>
      </c>
      <c r="E30" s="24">
        <v>1</v>
      </c>
      <c r="F30" s="24">
        <v>0.9</v>
      </c>
      <c r="G30" s="24" t="s">
        <v>292</v>
      </c>
      <c r="H30" s="45">
        <f>IF(E30="","",IF(F30/E30&gt;1,1,F30/E30))</f>
        <v>0.9</v>
      </c>
      <c r="I30" s="67"/>
      <c r="J30" s="45"/>
    </row>
    <row r="31" spans="2:10" ht="10.5" x14ac:dyDescent="0.25">
      <c r="D31" s="24"/>
      <c r="E31" s="24"/>
      <c r="F31" s="24"/>
      <c r="G31" s="24"/>
      <c r="H31" s="45" t="str">
        <f t="shared" ref="H31:H34" si="0">IF(E31="","",IF(F31/E31&gt;1,1,F31/E31))</f>
        <v/>
      </c>
      <c r="I31" s="67"/>
      <c r="J31" s="45"/>
    </row>
    <row r="32" spans="2:10" ht="10.5" x14ac:dyDescent="0.25">
      <c r="D32" s="24"/>
      <c r="E32" s="24"/>
      <c r="F32" s="24"/>
      <c r="G32" s="24"/>
      <c r="H32" s="45" t="str">
        <f t="shared" si="0"/>
        <v/>
      </c>
      <c r="I32" s="67"/>
      <c r="J32" s="45"/>
    </row>
    <row r="33" spans="4:10" ht="10.5" x14ac:dyDescent="0.25">
      <c r="D33" s="24"/>
      <c r="E33" s="24"/>
      <c r="F33" s="24"/>
      <c r="G33" s="24"/>
      <c r="H33" s="45" t="str">
        <f t="shared" si="0"/>
        <v/>
      </c>
      <c r="I33" s="67"/>
      <c r="J33" s="45"/>
    </row>
    <row r="34" spans="4:10" ht="10.5" x14ac:dyDescent="0.25">
      <c r="D34" s="24"/>
      <c r="E34" s="24"/>
      <c r="F34" s="24"/>
      <c r="G34" s="24"/>
      <c r="H34" s="45" t="str">
        <f t="shared" si="0"/>
        <v/>
      </c>
      <c r="I34" s="67"/>
      <c r="J34" s="45"/>
    </row>
    <row r="37" spans="4:10" ht="10.5" x14ac:dyDescent="0.25">
      <c r="D37" s="8" t="s">
        <v>231</v>
      </c>
      <c r="E37" s="45">
        <f>MIN(H30:H34)</f>
        <v>0.9</v>
      </c>
    </row>
    <row r="52" spans="3:3" ht="13" x14ac:dyDescent="0.2">
      <c r="C52" s="63"/>
    </row>
    <row r="53" spans="3:3" ht="13" x14ac:dyDescent="0.2">
      <c r="C53" s="63"/>
    </row>
    <row r="56" spans="3:3" x14ac:dyDescent="0.2">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topLeftCell="A10" workbookViewId="0">
      <selection activeCell="D19" sqref="D19"/>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x14ac:dyDescent="0.55000000000000004">
      <c r="B2" s="10" t="s">
        <v>249</v>
      </c>
      <c r="C2" s="10"/>
      <c r="D2" s="10"/>
      <c r="E2" s="10"/>
      <c r="F2" s="10"/>
      <c r="H2" s="10"/>
      <c r="I2" s="10" t="s">
        <v>99</v>
      </c>
    </row>
    <row r="3" spans="2:9" ht="10.5" thickTop="1" x14ac:dyDescent="0.2"/>
    <row r="5" spans="2:9" ht="15.5" thickBot="1" x14ac:dyDescent="0.45">
      <c r="B5" s="27"/>
      <c r="C5" s="27" t="s">
        <v>60</v>
      </c>
      <c r="D5" s="27" t="s">
        <v>250</v>
      </c>
      <c r="E5" s="27"/>
      <c r="F5" s="27"/>
    </row>
    <row r="7" spans="2:9" x14ac:dyDescent="0.2">
      <c r="D7" t="s">
        <v>251</v>
      </c>
    </row>
    <row r="8" spans="2:9" ht="10.5" x14ac:dyDescent="0.2">
      <c r="C8" s="58"/>
      <c r="D8" s="47"/>
      <c r="E8" s="47"/>
      <c r="F8" s="47"/>
    </row>
    <row r="9" spans="2:9" ht="23.5" customHeight="1" x14ac:dyDescent="0.2">
      <c r="C9" s="58" t="s">
        <v>237</v>
      </c>
      <c r="D9" s="82" t="s">
        <v>252</v>
      </c>
      <c r="E9" s="82"/>
      <c r="F9" s="82"/>
    </row>
    <row r="10" spans="2:9" ht="32.5" customHeight="1" x14ac:dyDescent="0.2">
      <c r="C10" s="58" t="s">
        <v>239</v>
      </c>
      <c r="D10" s="82" t="s">
        <v>253</v>
      </c>
      <c r="E10" s="82"/>
      <c r="F10" s="82"/>
    </row>
    <row r="11" spans="2:9" ht="142.5" customHeight="1" x14ac:dyDescent="0.2">
      <c r="C11" s="58" t="s">
        <v>205</v>
      </c>
      <c r="D11" s="82" t="s">
        <v>254</v>
      </c>
      <c r="E11" s="82"/>
      <c r="F11" s="82"/>
      <c r="I11" s="68" t="s">
        <v>255</v>
      </c>
    </row>
    <row r="14" spans="2:9" ht="11" thickBot="1" x14ac:dyDescent="0.3">
      <c r="C14" s="58" t="s">
        <v>224</v>
      </c>
      <c r="D14" s="31" t="s">
        <v>256</v>
      </c>
      <c r="E14" s="31" t="s">
        <v>257</v>
      </c>
      <c r="F14" s="31" t="s">
        <v>258</v>
      </c>
    </row>
    <row r="15" spans="2:9" ht="170.5" thickTop="1" x14ac:dyDescent="0.2">
      <c r="C15" s="63"/>
      <c r="D15" s="24" t="s">
        <v>288</v>
      </c>
      <c r="E15" s="73" t="s">
        <v>289</v>
      </c>
      <c r="F15" s="73" t="s">
        <v>290</v>
      </c>
    </row>
    <row r="17" spans="4:6" ht="11" thickBot="1" x14ac:dyDescent="0.3">
      <c r="D17" s="31" t="s">
        <v>293</v>
      </c>
      <c r="E17" s="31" t="s">
        <v>294</v>
      </c>
      <c r="F17" s="31" t="s">
        <v>295</v>
      </c>
    </row>
    <row r="18" spans="4:6" ht="20.5" thickTop="1" x14ac:dyDescent="0.2">
      <c r="D18" s="24" t="s">
        <v>298</v>
      </c>
      <c r="E18" s="98" t="s">
        <v>297</v>
      </c>
      <c r="F18" s="73" t="s">
        <v>299</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D2:D3"/>
  <sheetViews>
    <sheetView workbookViewId="0">
      <selection activeCell="D3" sqref="D3"/>
    </sheetView>
  </sheetViews>
  <sheetFormatPr defaultRowHeight="10" x14ac:dyDescent="0.2"/>
  <sheetData>
    <row r="2" spans="4:4" x14ac:dyDescent="0.2">
      <c r="D2" t="s">
        <v>259</v>
      </c>
    </row>
    <row r="3" spans="4:4" x14ac:dyDescent="0.2">
      <c r="D3" t="s">
        <v>260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purl.org/dc/dcmitype/"/>
    <ds:schemaRef ds:uri="9c55a58d-dea8-4fca-9186-98d827bbee5b"/>
    <ds:schemaRef ds:uri="http://purl.org/dc/terms/"/>
    <ds:schemaRef ds:uri="http://schemas.microsoft.com/office/2006/metadata/properties"/>
    <ds:schemaRef ds:uri="http://schemas.microsoft.com/office/2006/documentManagement/types"/>
    <ds:schemaRef ds:uri="618535ab-76b3-4d8d-bdf5-251469fdd337"/>
    <ds:schemaRef ds:uri="http://schemas.microsoft.com/office/infopath/2007/PartnerControls"/>
    <ds:schemaRef ds:uri="http://purl.org/dc/elements/1.1/"/>
    <ds:schemaRef ds:uri="http://schemas.openxmlformats.org/package/2006/metadata/core-properties"/>
    <ds:schemaRef ds:uri="2f6a910d-138e-42c1-8e8a-320c1b7cf3f7"/>
    <ds:schemaRef ds:uri="http://www.w3.org/XML/1998/namespace"/>
  </ds:schemaRefs>
</ds:datastoreItem>
</file>

<file path=customXml/itemProps3.xml><?xml version="1.0" encoding="utf-8"?>
<ds:datastoreItem xmlns:ds="http://schemas.openxmlformats.org/officeDocument/2006/customXml" ds:itemID="{59F8D7E0-DB7F-4096-AD0A-CA8D7401A572}">
  <ds:schemaRefs>
    <ds:schemaRef ds:uri="http://schemas.microsoft.com/sharepoint/events"/>
  </ds:schemaRefs>
</ds:datastoreItem>
</file>

<file path=customXml/itemProps4.xml><?xml version="1.0" encoding="utf-8"?>
<ds:datastoreItem xmlns:ds="http://schemas.openxmlformats.org/officeDocument/2006/customXml" ds:itemID="{C3CED11D-9E6D-4250-AF56-39994053DA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2025-11-06T14:11:31Z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2d67e95b-56dc-4878-bc9e-ca3820ba7f3b</vt:lpwstr>
  </property>
  <property fmtid="{D5CDD505-2E9C-101B-9397-08002B2CF9AE}" pid="8" name="TNOC_DocumentSetType">
    <vt:lpwstr/>
  </property>
  <property fmtid="{D5CDD505-2E9C-101B-9397-08002B2CF9AE}" pid="9" name="MediaServiceImageTags">
    <vt:lpwstr/>
  </property>
</Properties>
</file>